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s.zaidi/Desktop/ANIM SOCIAL/"/>
    </mc:Choice>
  </mc:AlternateContent>
  <xr:revisionPtr revIDLastSave="0" documentId="8_{E195BC90-5DC9-624A-B8AA-9C9F64A163A0}" xr6:coauthVersionLast="47" xr6:coauthVersionMax="47" xr10:uidLastSave="{00000000-0000-0000-0000-000000000000}"/>
  <bookViews>
    <workbookView xWindow="0" yWindow="500" windowWidth="35840" windowHeight="20760" tabRatio="500" xr2:uid="{00000000-000D-0000-FFFF-FFFF00000000}"/>
  </bookViews>
  <sheets>
    <sheet name="Feuil1" sheetId="1" r:id="rId1"/>
  </sheets>
  <definedNames>
    <definedName name="_xlnm.Print_Area" localSheetId="0">Feuil1!$A$1:$N$161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3" i="1" l="1"/>
  <c r="K20" i="1"/>
  <c r="L118" i="1"/>
  <c r="J119" i="1"/>
  <c r="J118" i="1"/>
  <c r="L44" i="1"/>
  <c r="K44" i="1"/>
  <c r="J44" i="1"/>
  <c r="J83" i="1"/>
  <c r="K78" i="1"/>
  <c r="J78" i="1"/>
  <c r="J20" i="1"/>
  <c r="L32" i="1"/>
  <c r="K32" i="1"/>
  <c r="J32" i="1"/>
  <c r="I118" i="1"/>
  <c r="I44" i="1"/>
  <c r="I32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4" i="1"/>
  <c r="L143" i="1"/>
  <c r="L142" i="1"/>
  <c r="L141" i="1"/>
  <c r="L139" i="1"/>
  <c r="L138" i="1"/>
  <c r="L137" i="1"/>
  <c r="L135" i="1"/>
  <c r="L134" i="1"/>
  <c r="L133" i="1"/>
  <c r="L131" i="1"/>
  <c r="L130" i="1"/>
  <c r="L129" i="1"/>
  <c r="L127" i="1"/>
  <c r="L126" i="1"/>
  <c r="L125" i="1"/>
  <c r="L123" i="1"/>
  <c r="L122" i="1"/>
  <c r="L121" i="1"/>
  <c r="L120" i="1"/>
  <c r="L119" i="1"/>
  <c r="L117" i="1"/>
  <c r="L116" i="1"/>
  <c r="L115" i="1"/>
  <c r="L114" i="1"/>
  <c r="H113" i="1"/>
  <c r="I113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8" i="1"/>
  <c r="L67" i="1"/>
  <c r="L66" i="1"/>
  <c r="L65" i="1"/>
  <c r="L64" i="1"/>
  <c r="L63" i="1"/>
  <c r="L62" i="1"/>
  <c r="L61" i="1"/>
  <c r="L60" i="1"/>
  <c r="L58" i="1"/>
  <c r="L57" i="1"/>
  <c r="L55" i="1"/>
  <c r="L54" i="1"/>
  <c r="L53" i="1"/>
  <c r="L52" i="1"/>
  <c r="L51" i="1"/>
  <c r="L50" i="1"/>
  <c r="L49" i="1"/>
  <c r="L48" i="1"/>
  <c r="L47" i="1"/>
  <c r="L46" i="1"/>
  <c r="L45" i="1"/>
  <c r="L43" i="1"/>
  <c r="L42" i="1"/>
  <c r="L41" i="1"/>
  <c r="L40" i="1"/>
  <c r="L39" i="1"/>
  <c r="L38" i="1"/>
  <c r="L37" i="1"/>
  <c r="L36" i="1"/>
  <c r="L35" i="1"/>
  <c r="L34" i="1"/>
  <c r="L33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J159" i="1"/>
  <c r="K159" i="1"/>
  <c r="J158" i="1"/>
  <c r="K158" i="1"/>
  <c r="J157" i="1"/>
  <c r="K157" i="1"/>
  <c r="J156" i="1"/>
  <c r="K156" i="1"/>
  <c r="J155" i="1"/>
  <c r="K155" i="1"/>
  <c r="J154" i="1"/>
  <c r="K154" i="1"/>
  <c r="J153" i="1"/>
  <c r="K153" i="1"/>
  <c r="J152" i="1"/>
  <c r="K152" i="1"/>
  <c r="J151" i="1"/>
  <c r="K151" i="1"/>
  <c r="J150" i="1"/>
  <c r="K150" i="1"/>
  <c r="J149" i="1"/>
  <c r="K149" i="1"/>
  <c r="J148" i="1"/>
  <c r="K148" i="1"/>
  <c r="J147" i="1"/>
  <c r="K147" i="1"/>
  <c r="J146" i="1"/>
  <c r="K146" i="1"/>
  <c r="J144" i="1"/>
  <c r="K144" i="1"/>
  <c r="J143" i="1"/>
  <c r="K143" i="1"/>
  <c r="J142" i="1"/>
  <c r="K142" i="1"/>
  <c r="J141" i="1"/>
  <c r="K141" i="1"/>
  <c r="J139" i="1"/>
  <c r="K139" i="1"/>
  <c r="J138" i="1"/>
  <c r="K138" i="1"/>
  <c r="J137" i="1"/>
  <c r="K137" i="1"/>
  <c r="J135" i="1"/>
  <c r="K135" i="1"/>
  <c r="J134" i="1"/>
  <c r="K134" i="1"/>
  <c r="J133" i="1"/>
  <c r="K133" i="1"/>
  <c r="J131" i="1"/>
  <c r="K131" i="1"/>
  <c r="J130" i="1"/>
  <c r="K130" i="1"/>
  <c r="J129" i="1"/>
  <c r="K129" i="1"/>
  <c r="J127" i="1"/>
  <c r="K127" i="1"/>
  <c r="J126" i="1"/>
  <c r="K126" i="1"/>
  <c r="J125" i="1"/>
  <c r="K125" i="1"/>
  <c r="J123" i="1"/>
  <c r="K123" i="1"/>
  <c r="J122" i="1"/>
  <c r="K122" i="1"/>
  <c r="J121" i="1"/>
  <c r="K121" i="1"/>
  <c r="J120" i="1"/>
  <c r="K120" i="1"/>
  <c r="K119" i="1"/>
  <c r="K118" i="1"/>
  <c r="J117" i="1"/>
  <c r="K117" i="1"/>
  <c r="J116" i="1"/>
  <c r="K116" i="1"/>
  <c r="J115" i="1"/>
  <c r="K115" i="1"/>
  <c r="J114" i="1"/>
  <c r="K114" i="1"/>
  <c r="J113" i="1"/>
  <c r="K113" i="1"/>
  <c r="J112" i="1"/>
  <c r="K112" i="1"/>
  <c r="J111" i="1"/>
  <c r="K111" i="1"/>
  <c r="J110" i="1"/>
  <c r="K110" i="1"/>
  <c r="J109" i="1"/>
  <c r="K109" i="1"/>
  <c r="J108" i="1"/>
  <c r="K108" i="1"/>
  <c r="J107" i="1"/>
  <c r="K107" i="1"/>
  <c r="J106" i="1"/>
  <c r="K106" i="1"/>
  <c r="J105" i="1"/>
  <c r="K105" i="1"/>
  <c r="J104" i="1"/>
  <c r="K104" i="1"/>
  <c r="J103" i="1"/>
  <c r="K103" i="1"/>
  <c r="J102" i="1"/>
  <c r="K102" i="1"/>
  <c r="J101" i="1"/>
  <c r="K101" i="1"/>
  <c r="J100" i="1"/>
  <c r="K100" i="1"/>
  <c r="J99" i="1"/>
  <c r="K99" i="1"/>
  <c r="J98" i="1"/>
  <c r="K98" i="1"/>
  <c r="J97" i="1"/>
  <c r="K97" i="1"/>
  <c r="J96" i="1"/>
  <c r="K96" i="1"/>
  <c r="J95" i="1"/>
  <c r="K95" i="1"/>
  <c r="J94" i="1"/>
  <c r="K94" i="1"/>
  <c r="J93" i="1"/>
  <c r="K93" i="1"/>
  <c r="J92" i="1"/>
  <c r="K92" i="1"/>
  <c r="J91" i="1"/>
  <c r="K91" i="1"/>
  <c r="J90" i="1"/>
  <c r="K90" i="1"/>
  <c r="J89" i="1"/>
  <c r="K89" i="1"/>
  <c r="J88" i="1"/>
  <c r="K88" i="1"/>
  <c r="J87" i="1"/>
  <c r="K87" i="1"/>
  <c r="J86" i="1"/>
  <c r="K86" i="1"/>
  <c r="J85" i="1"/>
  <c r="K85" i="1"/>
  <c r="J82" i="1"/>
  <c r="K82" i="1"/>
  <c r="J81" i="1"/>
  <c r="K81" i="1"/>
  <c r="J80" i="1"/>
  <c r="K80" i="1"/>
  <c r="J79" i="1"/>
  <c r="K79" i="1"/>
  <c r="J77" i="1"/>
  <c r="K77" i="1"/>
  <c r="J76" i="1"/>
  <c r="K76" i="1"/>
  <c r="J75" i="1"/>
  <c r="K75" i="1"/>
  <c r="J74" i="1"/>
  <c r="K74" i="1"/>
  <c r="J73" i="1"/>
  <c r="K73" i="1"/>
  <c r="J72" i="1"/>
  <c r="K72" i="1"/>
  <c r="J71" i="1"/>
  <c r="K71" i="1"/>
  <c r="J70" i="1"/>
  <c r="K70" i="1"/>
  <c r="J68" i="1"/>
  <c r="K68" i="1"/>
  <c r="J67" i="1"/>
  <c r="K67" i="1"/>
  <c r="J66" i="1"/>
  <c r="K66" i="1"/>
  <c r="J65" i="1"/>
  <c r="K65" i="1"/>
  <c r="J64" i="1"/>
  <c r="K64" i="1"/>
  <c r="J63" i="1"/>
  <c r="K63" i="1"/>
  <c r="J62" i="1"/>
  <c r="K62" i="1"/>
  <c r="J61" i="1"/>
  <c r="K61" i="1"/>
  <c r="J60" i="1"/>
  <c r="K60" i="1"/>
  <c r="J58" i="1"/>
  <c r="K58" i="1"/>
  <c r="J57" i="1"/>
  <c r="K57" i="1"/>
  <c r="J55" i="1"/>
  <c r="K55" i="1"/>
  <c r="J54" i="1"/>
  <c r="K54" i="1"/>
  <c r="J53" i="1"/>
  <c r="K53" i="1"/>
  <c r="J52" i="1"/>
  <c r="K52" i="1"/>
  <c r="J51" i="1"/>
  <c r="K51" i="1"/>
  <c r="J50" i="1"/>
  <c r="K50" i="1"/>
  <c r="J49" i="1"/>
  <c r="K49" i="1"/>
  <c r="J48" i="1"/>
  <c r="K48" i="1"/>
  <c r="J47" i="1"/>
  <c r="K47" i="1"/>
  <c r="J46" i="1"/>
  <c r="K46" i="1"/>
  <c r="J45" i="1"/>
  <c r="K45" i="1"/>
  <c r="J43" i="1"/>
  <c r="K43" i="1"/>
  <c r="J42" i="1"/>
  <c r="K42" i="1"/>
  <c r="J41" i="1"/>
  <c r="K41" i="1"/>
  <c r="J40" i="1"/>
  <c r="K40" i="1"/>
  <c r="J39" i="1"/>
  <c r="K39" i="1"/>
  <c r="J38" i="1"/>
  <c r="K38" i="1"/>
  <c r="J37" i="1"/>
  <c r="K37" i="1"/>
  <c r="J36" i="1"/>
  <c r="K36" i="1"/>
  <c r="J35" i="1"/>
  <c r="K35" i="1"/>
  <c r="J34" i="1"/>
  <c r="K34" i="1"/>
  <c r="J33" i="1"/>
  <c r="K33" i="1"/>
  <c r="J31" i="1"/>
  <c r="K31" i="1"/>
  <c r="J30" i="1"/>
  <c r="K30" i="1"/>
  <c r="J29" i="1"/>
  <c r="K29" i="1"/>
  <c r="J28" i="1"/>
  <c r="K28" i="1"/>
  <c r="J27" i="1"/>
  <c r="K27" i="1"/>
  <c r="J26" i="1"/>
  <c r="K26" i="1"/>
  <c r="J25" i="1"/>
  <c r="K25" i="1"/>
  <c r="J24" i="1"/>
  <c r="K24" i="1"/>
  <c r="J23" i="1"/>
  <c r="K23" i="1"/>
  <c r="J22" i="1"/>
  <c r="K22" i="1"/>
  <c r="J21" i="1"/>
  <c r="K21" i="1"/>
  <c r="J19" i="1"/>
  <c r="K19" i="1"/>
  <c r="J18" i="1"/>
  <c r="K18" i="1"/>
  <c r="J17" i="1"/>
  <c r="K17" i="1"/>
  <c r="J16" i="1"/>
  <c r="K16" i="1"/>
  <c r="J15" i="1"/>
  <c r="K15" i="1"/>
  <c r="J14" i="1"/>
  <c r="K14" i="1"/>
  <c r="J13" i="1"/>
  <c r="K13" i="1"/>
  <c r="J12" i="1"/>
  <c r="K12" i="1"/>
  <c r="J11" i="1"/>
  <c r="K11" i="1"/>
  <c r="J10" i="1"/>
  <c r="K10" i="1"/>
  <c r="J9" i="1"/>
  <c r="K9" i="1"/>
  <c r="J8" i="1"/>
  <c r="K8" i="1"/>
  <c r="J7" i="1"/>
  <c r="K7" i="1"/>
  <c r="J6" i="1"/>
  <c r="K6" i="1"/>
  <c r="J5" i="1"/>
  <c r="K5" i="1"/>
  <c r="J4" i="1"/>
  <c r="K4" i="1"/>
  <c r="K3" i="1"/>
  <c r="J3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4" i="1"/>
  <c r="I143" i="1"/>
  <c r="I142" i="1"/>
  <c r="I141" i="1"/>
  <c r="I139" i="1"/>
  <c r="I138" i="1"/>
  <c r="I137" i="1"/>
  <c r="I135" i="1"/>
  <c r="I134" i="1"/>
  <c r="I133" i="1"/>
  <c r="I131" i="1"/>
  <c r="I130" i="1"/>
  <c r="I129" i="1"/>
  <c r="I127" i="1"/>
  <c r="I126" i="1"/>
  <c r="I125" i="1"/>
  <c r="I123" i="1"/>
  <c r="I122" i="1"/>
  <c r="I121" i="1"/>
  <c r="I120" i="1"/>
  <c r="I119" i="1"/>
  <c r="I117" i="1"/>
  <c r="I116" i="1"/>
  <c r="I115" i="1"/>
  <c r="I114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8" i="1"/>
  <c r="I67" i="1"/>
  <c r="I66" i="1"/>
  <c r="I65" i="1"/>
  <c r="I64" i="1"/>
  <c r="I63" i="1"/>
  <c r="I62" i="1"/>
  <c r="I61" i="1"/>
  <c r="I60" i="1"/>
  <c r="I58" i="1"/>
  <c r="I57" i="1"/>
  <c r="I55" i="1"/>
  <c r="I54" i="1"/>
  <c r="I53" i="1"/>
  <c r="I52" i="1"/>
  <c r="I51" i="1"/>
  <c r="I50" i="1"/>
  <c r="I49" i="1"/>
  <c r="I48" i="1"/>
  <c r="I47" i="1"/>
  <c r="I46" i="1"/>
  <c r="I45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157" i="1"/>
  <c r="H158" i="1"/>
  <c r="H159" i="1"/>
  <c r="H151" i="1"/>
  <c r="H152" i="1"/>
  <c r="H153" i="1"/>
  <c r="H154" i="1"/>
  <c r="H155" i="1"/>
  <c r="H156" i="1"/>
  <c r="H146" i="1"/>
  <c r="H147" i="1"/>
  <c r="H148" i="1"/>
  <c r="H149" i="1"/>
  <c r="H150" i="1"/>
  <c r="H144" i="1"/>
  <c r="H141" i="1"/>
  <c r="H142" i="1"/>
  <c r="H143" i="1"/>
  <c r="H139" i="1"/>
  <c r="H138" i="1"/>
  <c r="H137" i="1"/>
  <c r="H135" i="1"/>
  <c r="H134" i="1"/>
  <c r="H133" i="1"/>
  <c r="H131" i="1"/>
  <c r="H129" i="1"/>
  <c r="H130" i="1"/>
  <c r="H127" i="1"/>
  <c r="H125" i="1"/>
  <c r="H126" i="1"/>
  <c r="H123" i="1"/>
  <c r="H105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121" i="1"/>
  <c r="H122" i="1"/>
  <c r="H100" i="1"/>
  <c r="H101" i="1"/>
  <c r="H102" i="1"/>
  <c r="H103" i="1"/>
  <c r="H10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83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68" i="1"/>
  <c r="H67" i="1"/>
  <c r="H64" i="1"/>
  <c r="H65" i="1"/>
  <c r="H66" i="1"/>
  <c r="H60" i="1"/>
  <c r="H61" i="1"/>
  <c r="H62" i="1"/>
  <c r="H63" i="1"/>
  <c r="H58" i="1"/>
  <c r="H57" i="1"/>
  <c r="H55" i="1"/>
  <c r="H50" i="1"/>
  <c r="H51" i="1"/>
  <c r="H52" i="1"/>
  <c r="H53" i="1"/>
  <c r="H5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27" i="1"/>
  <c r="H28" i="1"/>
  <c r="H29" i="1"/>
  <c r="H30" i="1"/>
  <c r="H31" i="1"/>
  <c r="H32" i="1"/>
  <c r="H33" i="1"/>
  <c r="H34" i="1"/>
  <c r="H15" i="1"/>
  <c r="H16" i="1"/>
  <c r="H17" i="1"/>
  <c r="H18" i="1"/>
  <c r="H19" i="1"/>
  <c r="H20" i="1"/>
  <c r="H21" i="1"/>
  <c r="H22" i="1"/>
  <c r="H23" i="1"/>
  <c r="H24" i="1"/>
  <c r="H25" i="1"/>
  <c r="H26" i="1"/>
  <c r="H4" i="1"/>
  <c r="H5" i="1"/>
  <c r="H6" i="1"/>
  <c r="H7" i="1"/>
  <c r="H8" i="1"/>
  <c r="H9" i="1"/>
  <c r="H10" i="1"/>
  <c r="H11" i="1"/>
  <c r="H12" i="1"/>
  <c r="H13" i="1"/>
  <c r="H14" i="1"/>
  <c r="H3" i="1"/>
  <c r="M159" i="1"/>
  <c r="M158" i="1"/>
  <c r="M157" i="1"/>
  <c r="M156" i="1"/>
  <c r="M155" i="1"/>
  <c r="M154" i="1"/>
  <c r="M153" i="1"/>
  <c r="M152" i="1"/>
  <c r="M151" i="1"/>
  <c r="M150" i="1"/>
  <c r="M143" i="1"/>
  <c r="M138" i="1"/>
  <c r="M134" i="1"/>
  <c r="M130" i="1"/>
  <c r="M126" i="1"/>
  <c r="M125" i="1"/>
  <c r="M123" i="1"/>
  <c r="M122" i="1"/>
  <c r="M120" i="1"/>
  <c r="M119" i="1"/>
  <c r="M116" i="1"/>
  <c r="M115" i="1"/>
  <c r="M112" i="1"/>
  <c r="M110" i="1"/>
  <c r="M109" i="1"/>
  <c r="M106" i="1"/>
  <c r="M104" i="1"/>
  <c r="M103" i="1"/>
  <c r="M100" i="1"/>
  <c r="M99" i="1"/>
  <c r="M98" i="1"/>
  <c r="M97" i="1"/>
  <c r="M96" i="1"/>
  <c r="M92" i="1"/>
  <c r="M90" i="1"/>
  <c r="M89" i="1"/>
  <c r="M88" i="1"/>
  <c r="M86" i="1"/>
  <c r="M85" i="1"/>
  <c r="M83" i="1"/>
  <c r="M82" i="1"/>
  <c r="M80" i="1"/>
  <c r="M78" i="1"/>
  <c r="M77" i="1"/>
  <c r="M75" i="1"/>
  <c r="M74" i="1"/>
  <c r="M73" i="1"/>
  <c r="M72" i="1"/>
  <c r="M71" i="1"/>
  <c r="M70" i="1"/>
  <c r="M67" i="1"/>
  <c r="M65" i="1"/>
  <c r="M64" i="1"/>
  <c r="M63" i="1"/>
  <c r="M62" i="1"/>
  <c r="M61" i="1"/>
  <c r="M60" i="1"/>
  <c r="M58" i="1"/>
  <c r="M57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0" i="1"/>
  <c r="M39" i="1"/>
  <c r="M38" i="1"/>
  <c r="M37" i="1"/>
  <c r="M36" i="1"/>
  <c r="M35" i="1"/>
  <c r="M34" i="1"/>
  <c r="M31" i="1"/>
  <c r="M30" i="1"/>
  <c r="M29" i="1"/>
  <c r="M27" i="1"/>
  <c r="M26" i="1"/>
  <c r="M24" i="1"/>
  <c r="M23" i="1"/>
  <c r="M22" i="1"/>
  <c r="M20" i="1"/>
  <c r="M19" i="1"/>
  <c r="M18" i="1"/>
  <c r="M17" i="1"/>
  <c r="M16" i="1"/>
  <c r="M15" i="1"/>
  <c r="M14" i="1"/>
  <c r="M13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<sst xmlns="http://schemas.openxmlformats.org/spreadsheetml/2006/main" count="344" uniqueCount="161">
  <si>
    <t>Filière</t>
  </si>
  <si>
    <t>Secteur</t>
  </si>
  <si>
    <r>
      <t>Postes</t>
    </r>
    <r>
      <rPr>
        <b/>
        <i/>
        <sz val="11"/>
        <color theme="1"/>
        <rFont val="Calibri"/>
        <family val="2"/>
      </rPr>
      <t xml:space="preserve"> (en Italique la version féminisée)</t>
    </r>
  </si>
  <si>
    <t>Position</t>
  </si>
  <si>
    <t>Minima journalier actuel</t>
  </si>
  <si>
    <t>Tronc Commun</t>
  </si>
  <si>
    <t>Réalisation</t>
  </si>
  <si>
    <r>
      <t xml:space="preserve">REALISATEUR                        </t>
    </r>
    <r>
      <rPr>
        <sz val="12"/>
        <color theme="1"/>
        <rFont val="Calibri"/>
        <family val="2"/>
      </rPr>
      <t>REALISATRICE</t>
    </r>
  </si>
  <si>
    <t>I</t>
  </si>
  <si>
    <r>
      <t xml:space="preserve">DIRECTEUR DE L'IMAGE / PHOTO
</t>
    </r>
    <r>
      <rPr>
        <sz val="12"/>
        <color theme="1"/>
        <rFont val="Calibri"/>
        <family val="2"/>
      </rPr>
      <t>DIRECTRICE DE L'IMAGE / PHOTO</t>
    </r>
  </si>
  <si>
    <r>
      <t>DIRECTEUR ARTISTIQUE</t>
    </r>
    <r>
      <rPr>
        <sz val="12"/>
        <color theme="1"/>
        <rFont val="Calibri"/>
        <family val="2"/>
      </rPr>
      <t xml:space="preserve">          DIRECTRICE ARTISTIQUE</t>
    </r>
  </si>
  <si>
    <r>
      <t xml:space="preserve">DIRECTEUR D'ECRITURE
</t>
    </r>
    <r>
      <rPr>
        <sz val="12"/>
        <color theme="1"/>
        <rFont val="Calibri"/>
        <family val="2"/>
      </rPr>
      <t>DIRECTRICE D'ECRITURE</t>
    </r>
  </si>
  <si>
    <r>
      <t xml:space="preserve">DIRECTEUR / SUPERVISEUR DE PROJET
</t>
    </r>
    <r>
      <rPr>
        <sz val="12"/>
        <color theme="1"/>
        <rFont val="Calibri"/>
        <family val="2"/>
      </rPr>
      <t>DIRECTRICE /SUPERVISEUSE DE PROJET</t>
    </r>
  </si>
  <si>
    <r>
      <t xml:space="preserve">DIRECTEUR / SUPERVISEUR DE PROJET ADJOINT
</t>
    </r>
    <r>
      <rPr>
        <sz val="12"/>
        <color theme="1"/>
        <rFont val="Calibri"/>
        <family val="2"/>
      </rPr>
      <t>DIRECTRICE / SUPERVISEUR DE PROJET ADJOINTE</t>
    </r>
  </si>
  <si>
    <r>
      <t xml:space="preserve">STORYBOARDER
</t>
    </r>
    <r>
      <rPr>
        <sz val="12"/>
        <color theme="1"/>
        <rFont val="Calibri"/>
        <family val="2"/>
      </rPr>
      <t>STORYBOARDEUSE</t>
    </r>
  </si>
  <si>
    <t>CHEF</t>
  </si>
  <si>
    <t>CONFIRME</t>
  </si>
  <si>
    <t>II</t>
  </si>
  <si>
    <t>IIIB</t>
  </si>
  <si>
    <t>ASSISTANT STORYBOARDER ASSISTANTE STORYBOARDEUSE</t>
  </si>
  <si>
    <t>V</t>
  </si>
  <si>
    <r>
      <t xml:space="preserve">1ER ASSISTANT REALISATEUR
</t>
    </r>
    <r>
      <rPr>
        <sz val="12"/>
        <color theme="1"/>
        <rFont val="Calibri"/>
        <family val="2"/>
      </rPr>
      <t>1ER ASSISTANTE REALISATRICE</t>
    </r>
  </si>
  <si>
    <t>IIIA</t>
  </si>
  <si>
    <r>
      <t xml:space="preserve">SCRIPTE
</t>
    </r>
    <r>
      <rPr>
        <sz val="12"/>
        <color theme="1"/>
        <rFont val="Calibri"/>
        <family val="2"/>
      </rPr>
      <t>SCRIPTE</t>
    </r>
  </si>
  <si>
    <r>
      <t xml:space="preserve">2 EME ASSISTANT REALISATEUR
</t>
    </r>
    <r>
      <rPr>
        <sz val="12"/>
        <color theme="1"/>
        <rFont val="Calibri"/>
        <family val="2"/>
      </rPr>
      <t>2 EME ASSISTANTE REALISATRICE</t>
    </r>
  </si>
  <si>
    <t>IV</t>
  </si>
  <si>
    <r>
      <t xml:space="preserve">COORDINATEUR D'ECRITURE
</t>
    </r>
    <r>
      <rPr>
        <sz val="12"/>
        <color theme="1"/>
        <rFont val="Calibri"/>
        <family val="2"/>
      </rPr>
      <t>COORDINATRICE D'ECRITURE</t>
    </r>
  </si>
  <si>
    <t>Conception/ Fabrication des élements</t>
  </si>
  <si>
    <r>
      <t xml:space="preserve">DIRECTEUR DECOR
</t>
    </r>
    <r>
      <rPr>
        <sz val="12"/>
        <color theme="1"/>
        <rFont val="Calibri"/>
        <family val="2"/>
      </rPr>
      <t>DIRECTRICE DECOR</t>
    </r>
  </si>
  <si>
    <r>
      <t xml:space="preserve">DESSINATEUR D'ANIMATION
</t>
    </r>
    <r>
      <rPr>
        <sz val="12"/>
        <color theme="1"/>
        <rFont val="Calibri"/>
        <family val="2"/>
      </rPr>
      <t>DESSINATRICE D'ANIMATION</t>
    </r>
  </si>
  <si>
    <t>ASSISTANT DESSINATEUR ASSISTANTE DESSINATRICE</t>
  </si>
  <si>
    <r>
      <t xml:space="preserve">INFOGRAPHISTE RIGGING / SET UP
</t>
    </r>
    <r>
      <rPr>
        <sz val="12"/>
        <color theme="1"/>
        <rFont val="Calibri"/>
        <family val="2"/>
      </rPr>
      <t>INFOGRAPHISTE RIGGING / SET UP</t>
    </r>
  </si>
  <si>
    <r>
      <t xml:space="preserve">DECORATEUR
</t>
    </r>
    <r>
      <rPr>
        <sz val="12"/>
        <color theme="1"/>
        <rFont val="Calibri"/>
        <family val="2"/>
      </rPr>
      <t>DECORATRICE</t>
    </r>
  </si>
  <si>
    <t>ASSISTANT DECORATEUR               ASSISTANTE DECORATRICE</t>
  </si>
  <si>
    <r>
      <t xml:space="preserve">COLORISTE
</t>
    </r>
    <r>
      <rPr>
        <sz val="12"/>
        <color theme="1"/>
        <rFont val="Calibri"/>
        <family val="2"/>
      </rPr>
      <t>COLORISTE</t>
    </r>
  </si>
  <si>
    <t>Lay Out</t>
  </si>
  <si>
    <r>
      <t xml:space="preserve">DIRECTEUR / SUPERVISEUR LAY OUT
</t>
    </r>
    <r>
      <rPr>
        <sz val="12"/>
        <color theme="1"/>
        <rFont val="Calibri"/>
        <family val="2"/>
      </rPr>
      <t>DIRECTRICE / SUPERVISEUSE LAY OUT</t>
    </r>
  </si>
  <si>
    <r>
      <t xml:space="preserve">INFOGRAPHISTE LAY OUT
</t>
    </r>
    <r>
      <rPr>
        <sz val="12"/>
        <color theme="1"/>
        <rFont val="Calibri"/>
        <family val="2"/>
      </rPr>
      <t>INFOGRAPHISTE LAY OUT</t>
    </r>
  </si>
  <si>
    <t>Animation</t>
  </si>
  <si>
    <r>
      <t xml:space="preserve">DIRECTEUR / </t>
    </r>
    <r>
      <rPr>
        <sz val="12"/>
        <color theme="1"/>
        <rFont val="Calibri"/>
        <family val="2"/>
      </rPr>
      <t>SUPERVISEUR D'ANIMATION
DIRECTRICE / SUPERVISEUSE D'ANIMATION</t>
    </r>
  </si>
  <si>
    <r>
      <t xml:space="preserve">ANIMATEUR
</t>
    </r>
    <r>
      <rPr>
        <sz val="12"/>
        <color theme="1"/>
        <rFont val="Calibri"/>
        <family val="2"/>
      </rPr>
      <t>ANIMATRICE</t>
    </r>
  </si>
  <si>
    <t>Compositing</t>
  </si>
  <si>
    <r>
      <t xml:space="preserve">DIRECTEUR / SUPERVISEUR COMPOSITING
</t>
    </r>
    <r>
      <rPr>
        <sz val="12"/>
        <color theme="1"/>
        <rFont val="Calibri"/>
        <family val="2"/>
      </rPr>
      <t>DIRECTRICE / SUPERVISEUSE COMPOSITING</t>
    </r>
  </si>
  <si>
    <r>
      <t xml:space="preserve">INFOGRAPHISTE COMPOSITING
</t>
    </r>
    <r>
      <rPr>
        <sz val="12"/>
        <color theme="1"/>
        <rFont val="Calibri"/>
        <family val="2"/>
      </rPr>
      <t>INFOGRAPHISTE COMPOSITING</t>
    </r>
  </si>
  <si>
    <t>Post Production</t>
  </si>
  <si>
    <r>
      <t xml:space="preserve">DIRECTEUR TECHNIQUE POST PROD
</t>
    </r>
    <r>
      <rPr>
        <sz val="12"/>
        <color theme="1"/>
        <rFont val="Calibri"/>
        <family val="2"/>
      </rPr>
      <t>DIRECTRICE TECHNIQUE POST PROD</t>
    </r>
  </si>
  <si>
    <r>
      <t xml:space="preserve">INGENIEUR DU SON
</t>
    </r>
    <r>
      <rPr>
        <sz val="12"/>
        <color theme="1"/>
        <rFont val="Calibri"/>
        <family val="2"/>
      </rPr>
      <t>INGENIEURE DU SON</t>
    </r>
  </si>
  <si>
    <r>
      <t xml:space="preserve">RESPONSABLE TECHNIQUE POST PROD
</t>
    </r>
    <r>
      <rPr>
        <sz val="12"/>
        <color theme="1"/>
        <rFont val="Calibri"/>
        <family val="2"/>
      </rPr>
      <t>RESPONSABLE TECHNIQUE POST PROD</t>
    </r>
  </si>
  <si>
    <r>
      <t xml:space="preserve">BRUITEUR
</t>
    </r>
    <r>
      <rPr>
        <sz val="12"/>
        <color theme="1"/>
        <rFont val="Calibri"/>
        <family val="2"/>
      </rPr>
      <t>BRUITEUSE</t>
    </r>
  </si>
  <si>
    <r>
      <t xml:space="preserve">DIRECTEUR STEREOGRAPHE
</t>
    </r>
    <r>
      <rPr>
        <sz val="12"/>
        <color theme="1"/>
        <rFont val="Calibri"/>
        <family val="2"/>
      </rPr>
      <t>DIRECTRICE STEREOGRAPHE</t>
    </r>
  </si>
  <si>
    <t>STEREOGRAPHE
STEREOGRAPHE</t>
  </si>
  <si>
    <t>ASSISTANT STEREOGRAPHE ASSISTANTE STEREOGRAPHE</t>
  </si>
  <si>
    <r>
      <t xml:space="preserve">MONTEUR D'IMAGE / SON / ANIMATIQUE
</t>
    </r>
    <r>
      <rPr>
        <sz val="12"/>
        <color theme="1"/>
        <rFont val="Calibri"/>
        <family val="2"/>
      </rPr>
      <t>MONTEUSE D'IMAGE / SON / ANIMATIQUE</t>
    </r>
  </si>
  <si>
    <t>ASSISTANT MONTEUR D'IMAGE/ SON/ ANIMATIQUE       ASSISTANTE MONTEUSE D'IMAGE/SON/ANIMATIQUE</t>
  </si>
  <si>
    <r>
      <t xml:space="preserve">ETALONNEUR NUMERIQUE
</t>
    </r>
    <r>
      <rPr>
        <sz val="12"/>
        <color theme="1"/>
        <rFont val="Calibri"/>
        <family val="2"/>
      </rPr>
      <t>ETALONNEUSE NUMERIQUE</t>
    </r>
  </si>
  <si>
    <t>ASSISTANT ETALONNEUR NUMERIQUE        ASSISTANTE ETALONNEUSE NUMERIQUE</t>
  </si>
  <si>
    <t>DETECTEUR D'ANIMATION DETECTRICE D'ANIMATION</t>
  </si>
  <si>
    <r>
      <t xml:space="preserve">OPERATEUR SON
</t>
    </r>
    <r>
      <rPr>
        <sz val="12"/>
        <color theme="1"/>
        <rFont val="Calibri"/>
        <family val="2"/>
      </rPr>
      <t>OPERATRICE SON</t>
    </r>
  </si>
  <si>
    <t>ASSISTANT OPERATEUR SON  ASSISTANTE OPERATRICE SON</t>
  </si>
  <si>
    <t>Technique</t>
  </si>
  <si>
    <r>
      <t xml:space="preserve">INFOGRAPHISTE DEVELOPPEUR
</t>
    </r>
    <r>
      <rPr>
        <sz val="12"/>
        <color theme="1"/>
        <rFont val="Calibri"/>
        <family val="2"/>
      </rPr>
      <t>INFOGRAPHISTE DEVELOPPEUSE</t>
    </r>
  </si>
  <si>
    <r>
      <t xml:space="preserve">RESPONSABLE D'EXPLOITATION
</t>
    </r>
    <r>
      <rPr>
        <sz val="12"/>
        <color theme="1"/>
        <rFont val="Calibri"/>
        <family val="2"/>
      </rPr>
      <t>RESPONSABLE D'EXPLOITATION</t>
    </r>
  </si>
  <si>
    <r>
      <t xml:space="preserve">ADMINISTRATEUR SYSTEME ET RESEAUX*
</t>
    </r>
    <r>
      <rPr>
        <sz val="12"/>
        <color theme="1"/>
        <rFont val="Calibri"/>
        <family val="2"/>
      </rPr>
      <t>ADMINISTRATRICE SYSTEME ET RESEAUX*</t>
    </r>
  </si>
  <si>
    <r>
      <t xml:space="preserve">TECHNICIEN SYSTÈME, RESEAU &amp; MAINTENANCE*
</t>
    </r>
    <r>
      <rPr>
        <sz val="12"/>
        <color theme="1"/>
        <rFont val="Calibri"/>
        <family val="2"/>
      </rPr>
      <t>TECHNICIENNE SYSTÈME, RESEAU &amp; MAINTENANCE*</t>
    </r>
  </si>
  <si>
    <r>
      <t xml:space="preserve">OPERATEUR SYSTÈME RESEAU ET MAINTENANCE*
</t>
    </r>
    <r>
      <rPr>
        <sz val="12"/>
        <color theme="1"/>
        <rFont val="Calibri"/>
        <family val="2"/>
      </rPr>
      <t>OPERATRICE SYSTÈME RESEAU ET MAINTENANCE*</t>
    </r>
  </si>
  <si>
    <t>SUPERVISEUR DATA ET CALCUL
SUPERVISEUSE DATA ET CALCUL</t>
  </si>
  <si>
    <r>
      <t xml:space="preserve">OPERATEUR DATA ET CALCUL
</t>
    </r>
    <r>
      <rPr>
        <sz val="12"/>
        <color theme="1"/>
        <rFont val="Calibri"/>
        <family val="2"/>
      </rPr>
      <t>OPERATRICE DATA ET CALCUL</t>
    </r>
  </si>
  <si>
    <t>Production</t>
  </si>
  <si>
    <r>
      <t xml:space="preserve">DIRECTEUR DE PRODUCTION
</t>
    </r>
    <r>
      <rPr>
        <sz val="12"/>
        <color theme="1"/>
        <rFont val="Calibri"/>
        <family val="2"/>
      </rPr>
      <t>DIRECTRICE DE PRODUCTION</t>
    </r>
  </si>
  <si>
    <t>SUPERVISEUR DE PRODUCTION
SUPERVISEUSE DE PRODUCTION</t>
    <phoneticPr fontId="0" type="noConversion"/>
  </si>
  <si>
    <r>
      <t xml:space="preserve">ADMINISTRATEUR DE PRODUCTION
</t>
    </r>
    <r>
      <rPr>
        <sz val="12"/>
        <color theme="1"/>
        <rFont val="Calibri"/>
        <family val="2"/>
      </rPr>
      <t>ADMINISTRATRICE DE PRODUCTION</t>
    </r>
  </si>
  <si>
    <r>
      <t xml:space="preserve">CHARGE DE PRODUCTION
</t>
    </r>
    <r>
      <rPr>
        <sz val="12"/>
        <color theme="1"/>
        <rFont val="Calibri"/>
        <family val="2"/>
      </rPr>
      <t>CHARGEE DE PRODUCTION</t>
    </r>
  </si>
  <si>
    <r>
      <t xml:space="preserve">COMPTABLE DE PRODUCTION
</t>
    </r>
    <r>
      <rPr>
        <sz val="12"/>
        <color theme="1"/>
        <rFont val="Calibri"/>
        <family val="2"/>
      </rPr>
      <t>COMPTABLE DE PRODUCTION</t>
    </r>
  </si>
  <si>
    <r>
      <t xml:space="preserve">COORDINATEUR DE PRODUCTION
</t>
    </r>
    <r>
      <rPr>
        <sz val="12"/>
        <color theme="1"/>
        <rFont val="Calibri"/>
        <family val="2"/>
      </rPr>
      <t>COORDINATRICE DE PRODUCTION</t>
    </r>
  </si>
  <si>
    <r>
      <t xml:space="preserve">ASSISTANT DE PRODUCTION
</t>
    </r>
    <r>
      <rPr>
        <sz val="12"/>
        <color theme="1"/>
        <rFont val="Calibri"/>
        <family val="2"/>
      </rPr>
      <t>ASSISTANTE DE PRODUCTION</t>
    </r>
  </si>
  <si>
    <r>
      <t xml:space="preserve">DIRECTEUR TECHNIQUE
</t>
    </r>
    <r>
      <rPr>
        <sz val="12"/>
        <color theme="1"/>
        <rFont val="Calibri"/>
        <family val="2"/>
      </rPr>
      <t xml:space="preserve">DIRECTRICE TECHNIQUE </t>
    </r>
  </si>
  <si>
    <r>
      <t xml:space="preserve">INFOGRAPHISTE TECHNIQUE
</t>
    </r>
    <r>
      <rPr>
        <sz val="12"/>
        <color theme="1"/>
        <rFont val="Calibri"/>
        <family val="2"/>
      </rPr>
      <t>INFOGRAPHISTE TECHNIQUE</t>
    </r>
  </si>
  <si>
    <t>2D</t>
  </si>
  <si>
    <r>
      <t xml:space="preserve">CHEF MODELES COULEURS
</t>
    </r>
    <r>
      <rPr>
        <sz val="12"/>
        <color theme="1"/>
        <rFont val="Calibri"/>
        <family val="2"/>
      </rPr>
      <t>CHEFFE MODELES COULEURS</t>
    </r>
  </si>
  <si>
    <r>
      <t xml:space="preserve">DESSINATEUR LAY OUT
DESSINATRICE </t>
    </r>
    <r>
      <rPr>
        <sz val="12"/>
        <color theme="1"/>
        <rFont val="Calibri"/>
        <family val="2"/>
      </rPr>
      <t>LAY OUT</t>
    </r>
  </si>
  <si>
    <r>
      <t>ANIMATEUR FEUILLES D'EXPOSITION
ANIMATRICE</t>
    </r>
    <r>
      <rPr>
        <sz val="12"/>
        <color theme="1"/>
        <rFont val="Calibri"/>
        <family val="2"/>
      </rPr>
      <t xml:space="preserve"> FEUILLES D'EXPOSITION</t>
    </r>
  </si>
  <si>
    <r>
      <t xml:space="preserve">CHEF ASSISTANTS ANIMATEURS
</t>
    </r>
    <r>
      <rPr>
        <sz val="12"/>
        <color theme="1"/>
        <rFont val="Calibri"/>
        <family val="2"/>
      </rPr>
      <t>CHEFFE ASSISTANTS ANIMATEURS</t>
    </r>
  </si>
  <si>
    <r>
      <t xml:space="preserve">INTERVALLISTE
</t>
    </r>
    <r>
      <rPr>
        <sz val="12"/>
        <color theme="1"/>
        <rFont val="Calibri"/>
        <family val="2"/>
      </rPr>
      <t>INTERVALLISTE</t>
    </r>
  </si>
  <si>
    <t>Traçage, Scan et Colorisation</t>
  </si>
  <si>
    <r>
      <t xml:space="preserve">VERIFICATEUR D'ANIMATION
</t>
    </r>
    <r>
      <rPr>
        <sz val="12"/>
        <color theme="1"/>
        <rFont val="Calibri"/>
        <family val="2"/>
      </rPr>
      <t>VERIFICATRICE D'ANIMATION</t>
    </r>
  </si>
  <si>
    <r>
      <t xml:space="preserve">VERIFICATEUR TRACE COLORISATION
</t>
    </r>
    <r>
      <rPr>
        <sz val="12"/>
        <color theme="1"/>
        <rFont val="Calibri"/>
        <family val="2"/>
      </rPr>
      <t>VERIFICATRICE TRACE COLORISATION</t>
    </r>
  </si>
  <si>
    <r>
      <t xml:space="preserve">RESPONSABLE SCAN
</t>
    </r>
    <r>
      <rPr>
        <sz val="12"/>
        <color theme="1"/>
        <rFont val="Calibri"/>
        <family val="2"/>
      </rPr>
      <t>RESPONSABLE SCAN</t>
    </r>
  </si>
  <si>
    <r>
      <t xml:space="preserve">TRACEUR
</t>
    </r>
    <r>
      <rPr>
        <sz val="12"/>
        <color theme="1"/>
        <rFont val="Calibri"/>
        <family val="2"/>
      </rPr>
      <t>TRACEUSE</t>
    </r>
  </si>
  <si>
    <r>
      <t xml:space="preserve">GOUACHEUR
</t>
    </r>
    <r>
      <rPr>
        <sz val="12"/>
        <color theme="1"/>
        <rFont val="Calibri"/>
        <family val="2"/>
      </rPr>
      <t>GOUACHEUSE</t>
    </r>
  </si>
  <si>
    <r>
      <t xml:space="preserve">OPERATEUR SCAN
</t>
    </r>
    <r>
      <rPr>
        <sz val="12"/>
        <color theme="1"/>
        <rFont val="Calibri"/>
        <family val="2"/>
      </rPr>
      <t>OPERATRICE SCAN</t>
    </r>
  </si>
  <si>
    <t>3D</t>
  </si>
  <si>
    <r>
      <t xml:space="preserve">SUPERVISEUR PIPELINE
</t>
    </r>
    <r>
      <rPr>
        <sz val="12"/>
        <color theme="1"/>
        <rFont val="Calibri"/>
        <family val="2"/>
      </rPr>
      <t xml:space="preserve">SUPERVISEUSE PIPELINE </t>
    </r>
  </si>
  <si>
    <r>
      <t xml:space="preserve">INFOGRAPHISTE PIPELINE
</t>
    </r>
    <r>
      <rPr>
        <sz val="12"/>
        <color theme="1"/>
        <rFont val="Calibri"/>
        <family val="2"/>
      </rPr>
      <t>INFOGRAPHISTE PIPELINE</t>
    </r>
  </si>
  <si>
    <r>
      <t xml:space="preserve">DESIGNER
</t>
    </r>
    <r>
      <rPr>
        <sz val="12"/>
        <color theme="1"/>
        <rFont val="Calibri"/>
        <family val="2"/>
      </rPr>
      <t>DESIGNEUSE</t>
    </r>
  </si>
  <si>
    <r>
      <t xml:space="preserve">SCULPTEUR 3D
</t>
    </r>
    <r>
      <rPr>
        <sz val="12"/>
        <color theme="1"/>
        <rFont val="Calibri"/>
        <family val="2"/>
      </rPr>
      <t>SCULPTEUSE 3D</t>
    </r>
  </si>
  <si>
    <r>
      <t xml:space="preserve">INFOGRAPHISTE DE MODELISATION
</t>
    </r>
    <r>
      <rPr>
        <sz val="12"/>
        <color theme="1"/>
        <rFont val="Calibri"/>
        <family val="2"/>
      </rPr>
      <t>INFOGRAPHISTE DE MODELISATION</t>
    </r>
  </si>
  <si>
    <r>
      <t xml:space="preserve">INFOGRAPHISTE TEXTURES ET SHADING
</t>
    </r>
    <r>
      <rPr>
        <sz val="12"/>
        <color theme="1"/>
        <rFont val="Calibri"/>
        <family val="2"/>
      </rPr>
      <t>INFOGRAPHISTE TEXTURES ET SHADING</t>
    </r>
  </si>
  <si>
    <r>
      <t>INFOGRAPHISTE D'EFFETS DYNAMIQUES /  SIMULATIONS
I</t>
    </r>
    <r>
      <rPr>
        <sz val="12"/>
        <color theme="1"/>
        <rFont val="Calibri"/>
        <family val="2"/>
      </rPr>
      <t>NFOGRAPHISTE D'EFFETS DYNAMIQUES /  SIMULATIONS</t>
    </r>
  </si>
  <si>
    <t>Rendu et Eclairage</t>
  </si>
  <si>
    <r>
      <t xml:space="preserve">DIRECTEUR / SUPERVISEUR RENDU ECLAIRAGE                                                </t>
    </r>
    <r>
      <rPr>
        <sz val="12"/>
        <color theme="1"/>
        <rFont val="Calibri"/>
        <family val="2"/>
      </rPr>
      <t xml:space="preserve">DIRECTRICE / SUPERVISEUSE RENDU ECLAIRAGE
</t>
    </r>
  </si>
  <si>
    <r>
      <t xml:space="preserve">INFOGRAPHISTE RENDU ECLAIRAGE
</t>
    </r>
    <r>
      <rPr>
        <sz val="12"/>
        <color theme="1"/>
        <rFont val="Calibri"/>
        <family val="2"/>
      </rPr>
      <t>INFOGRAPHISTE RENDU ECLAIRAGE</t>
    </r>
  </si>
  <si>
    <r>
      <t xml:space="preserve">DIRECTEUR MATTE PAINTING
</t>
    </r>
    <r>
      <rPr>
        <sz val="12"/>
        <color theme="1"/>
        <rFont val="Calibri"/>
        <family val="2"/>
      </rPr>
      <t>DIRECTRICE MATTE PAINTING</t>
    </r>
  </si>
  <si>
    <r>
      <t xml:space="preserve">INFOGRAPHISTE MATTE PAINTING
</t>
    </r>
    <r>
      <rPr>
        <sz val="12"/>
        <color theme="1"/>
        <rFont val="Calibri"/>
        <family val="2"/>
      </rPr>
      <t>INFOGRAPHISTE MATTE PAINTING</t>
    </r>
  </si>
  <si>
    <t>Effets Visuels Numériques</t>
  </si>
  <si>
    <r>
      <t xml:space="preserve">DIRECTEUR DES EFFETS VISUELS NUMERIQUES
</t>
    </r>
    <r>
      <rPr>
        <sz val="12"/>
        <color theme="1"/>
        <rFont val="Calibri"/>
        <family val="2"/>
      </rPr>
      <t>DIRECTRICE DES EFFETS VISUELS NUMERIQUES</t>
    </r>
  </si>
  <si>
    <r>
      <t xml:space="preserve">INFOGRAPHISTE DES EFFETS VISUELS NUMERIQUES
</t>
    </r>
    <r>
      <rPr>
        <sz val="12"/>
        <color theme="1"/>
        <rFont val="Calibri"/>
        <family val="2"/>
      </rPr>
      <t>INFOGRAPHISTE DES EFFETS VISUELS NUMERIQUES</t>
    </r>
  </si>
  <si>
    <t>Volume</t>
  </si>
  <si>
    <r>
      <t xml:space="preserve">ANIMATEUR VOLUME
</t>
    </r>
    <r>
      <rPr>
        <sz val="12"/>
        <color theme="1"/>
        <rFont val="Calibri"/>
        <family val="2"/>
      </rPr>
      <t>ANIMATRICE VOLUME</t>
    </r>
  </si>
  <si>
    <t>ASSISTANT ANIMATEUR VOLUME                ASSISTANTE ANIMATRICE VOLUME</t>
  </si>
  <si>
    <r>
      <t xml:space="preserve">DECORATEUR VOLUME
</t>
    </r>
    <r>
      <rPr>
        <sz val="12"/>
        <color theme="1"/>
        <rFont val="Calibri"/>
        <family val="2"/>
      </rPr>
      <t>DECORATRICE VOLUME</t>
    </r>
  </si>
  <si>
    <t>ASSISTANT DECORATEUR VOLUME               ASSISTANTE DECORATRICE VOLUME</t>
  </si>
  <si>
    <r>
      <t xml:space="preserve">OPERATEUR VOLUME
</t>
    </r>
    <r>
      <rPr>
        <sz val="12"/>
        <color theme="1"/>
        <rFont val="Calibri"/>
        <family val="2"/>
      </rPr>
      <t>OPERATRICE VOLUME</t>
    </r>
  </si>
  <si>
    <t>ASSISTANT OPERATEUR VOLUME                ASSISTANTE OPERATRICE VOLUME</t>
  </si>
  <si>
    <r>
      <t xml:space="preserve">PLASTICIEN VOLUME
</t>
    </r>
    <r>
      <rPr>
        <sz val="12"/>
        <color theme="1"/>
        <rFont val="Calibri"/>
        <family val="2"/>
      </rPr>
      <t>PLASTICIENNE VOLUME</t>
    </r>
  </si>
  <si>
    <t>ASSISTANT PLASTICIEN VOLUME                 ASSITANTE PLASTICIENNE VOLUME</t>
  </si>
  <si>
    <r>
      <t xml:space="preserve">ACCESSOIRISTE VOLUME
</t>
    </r>
    <r>
      <rPr>
        <sz val="12"/>
        <color theme="1"/>
        <rFont val="Calibri"/>
        <family val="2"/>
      </rPr>
      <t>ACCESSOIRISTE VOLUME</t>
    </r>
  </si>
  <si>
    <t>ASSISTANT ACCESSOIRISTE VOLUME               ASSISTANTE ACCESSOIRISTE VOLUME</t>
  </si>
  <si>
    <r>
      <t xml:space="preserve">TECHNICIEN EFFETS SPECIAUX VOLUME
</t>
    </r>
    <r>
      <rPr>
        <sz val="12"/>
        <color theme="1"/>
        <rFont val="Calibri"/>
        <family val="2"/>
      </rPr>
      <t>TECHNICIENNE EFFETS SPECIAUX VOLUME</t>
    </r>
  </si>
  <si>
    <r>
      <t xml:space="preserve">MOULEUR VOLUME
</t>
    </r>
    <r>
      <rPr>
        <sz val="12"/>
        <color theme="1"/>
        <rFont val="Calibri"/>
        <family val="2"/>
      </rPr>
      <t>MOULEUSE VOLUME</t>
    </r>
  </si>
  <si>
    <t>ASSISTANT MOULEUR VOLUME               ASSISTANTE MOULEUSE VOLUME</t>
  </si>
  <si>
    <r>
      <t xml:space="preserve">MECANICIEN VOLUME
</t>
    </r>
    <r>
      <rPr>
        <sz val="12"/>
        <color theme="1"/>
        <rFont val="Calibri"/>
        <family val="2"/>
      </rPr>
      <t>MECANICIENNE VOLUME</t>
    </r>
  </si>
  <si>
    <t>ASSISTANT MECANICIEN ASSISTANTE MECANICIENNE</t>
  </si>
  <si>
    <t>MOCAP</t>
  </si>
  <si>
    <t>TOURNAGE MOCAP</t>
  </si>
  <si>
    <r>
      <t xml:space="preserve">SUPERVISEUR MOCAP
</t>
    </r>
    <r>
      <rPr>
        <sz val="12"/>
        <color theme="1"/>
        <rFont val="Calibri"/>
        <family val="2"/>
      </rPr>
      <t>SUPERVISEUSE MOCAP</t>
    </r>
  </si>
  <si>
    <r>
      <t xml:space="preserve">OPERATEUR CAPTURE DE MOUVEMENT
</t>
    </r>
    <r>
      <rPr>
        <sz val="12"/>
        <color theme="1"/>
        <rFont val="Calibri"/>
        <family val="2"/>
      </rPr>
      <t>OPERATRICE CAPTURE DE MOUVEMENT</t>
    </r>
  </si>
  <si>
    <r>
      <t xml:space="preserve">OPERATEUR RETOUCHE EN TEMPS REEL
</t>
    </r>
    <r>
      <rPr>
        <sz val="12"/>
        <color theme="1"/>
        <rFont val="Calibri"/>
        <family val="2"/>
      </rPr>
      <t>OPERATRICE RETOUCHE EN TEMPS REEL</t>
    </r>
  </si>
  <si>
    <t>OPERATEUR TRAITEMENT ET INTEGRATION
OPERATRICE TRAITEMENT ET INTEGRATION</t>
  </si>
  <si>
    <r>
      <t xml:space="preserve">OPERATEUR HEADCAM
</t>
    </r>
    <r>
      <rPr>
        <sz val="12"/>
        <color theme="1"/>
        <rFont val="Calibri"/>
        <family val="2"/>
      </rPr>
      <t>OPERATRICE HEADCAM</t>
    </r>
  </si>
  <si>
    <t>ARTISTE DE COMPLEMENT</t>
  </si>
  <si>
    <r>
      <t xml:space="preserve">FIGURANT MOCAP
</t>
    </r>
    <r>
      <rPr>
        <sz val="12"/>
        <color theme="1"/>
        <rFont val="Calibri"/>
        <family val="2"/>
      </rPr>
      <t>FIGURANTE MOCAP</t>
    </r>
  </si>
  <si>
    <t>* Il est rappelé que les fonctions suivies d'une * doivent, pour être éligibles au CDD d'usage, être affectées à une production, clairement identifiée.</t>
  </si>
  <si>
    <t>ASSISTANT ANIMATEUR     ASSISTANTE ANIMATRICE</t>
  </si>
  <si>
    <t>ASSISTANT INFOGRAPHISTE PIPELINE ASSISTANTE INFOGRAPHISTE PIPELINE</t>
  </si>
  <si>
    <t>ASSISTANT INFOGRAPHISTE RIGGING / SET UP
ASSISTANTE INFOGRAPHISTE RIGGING / SET UP</t>
  </si>
  <si>
    <t>ASSISTANT SCULPTEUR 3D ASSISTANTE SCULPTEUSE 3D</t>
  </si>
  <si>
    <t>ASSISTANT INFOGRAPHISTE D'EFFETS DYNAMIQUE / SIMULATIONS ASSISTANTE INFOGRAPHISTE D'EFFETS DYNAMIQUE / SIMULATIONS</t>
  </si>
  <si>
    <t>ASSISTANT INFOGRAPHISTE DES EFFETS VISUELS NUMERIQUES ASSISTANTE INFOGRAPHISTE DES EFFETS VISUELS NUMERIQUES</t>
  </si>
  <si>
    <t>ASSISTANT OPERATEUR TRAITEMENT ET INTEGRATION ASSISTANTE OPERATRICE TRAITEMENT ET INTERGRATION</t>
  </si>
  <si>
    <t>ASSISTANT OPERATEUR HEADCAM ASSISTANTE OPERATRICE HEADCAM</t>
  </si>
  <si>
    <t>ASSISTANT INFOGRAPHISTE LAY OUT ASSISTANTE INFOGRAPHISTE LAY OUT</t>
  </si>
  <si>
    <r>
      <t xml:space="preserve">DIRECTEUR / SUPERVISEUR DE MODELISATION
</t>
    </r>
    <r>
      <rPr>
        <sz val="12"/>
        <color theme="1"/>
        <rFont val="Calibri"/>
        <family val="2"/>
      </rPr>
      <t xml:space="preserve">DIRECTRICE / SUPERVISEUSE DE MODELISATION </t>
    </r>
  </si>
  <si>
    <t>Minima 2018</t>
  </si>
  <si>
    <t>Minima 2020</t>
  </si>
  <si>
    <t>Catégorie</t>
  </si>
  <si>
    <t>Minima 2021 (7h/jr)</t>
  </si>
  <si>
    <t>Minima 2022 (7h/jr)</t>
  </si>
  <si>
    <t xml:space="preserve">Minima 2022 hebdo 35 h </t>
  </si>
  <si>
    <t>Minima 2022 hebdo 39h</t>
  </si>
  <si>
    <t>Minima 2022 mensuel sur base 35h</t>
  </si>
  <si>
    <t>DIRECTEUR / SUPERVISEUR RIGGING ET SETUP                                   DIRECTRICE / SUPERVISEUSE RIGGING ET SETUP</t>
  </si>
  <si>
    <t>ASSISTANT INFOGRAPHISTE COMPOSITING                        ASSISTANTE INFOGRAPHISTE COMPOSITING</t>
  </si>
  <si>
    <t>ASSISTANT INFOGRAPHISTE DE MODELISATION                      ASSISTANTE INFOGRAPHISTE DE MODELISATION</t>
  </si>
  <si>
    <t>ASSISTANT INFOGRAPHISTE TEXTURE ET SHADING                             ASSISTANTE INFOGRAPHISTE ET SHADING</t>
  </si>
  <si>
    <t>ASSISTANT INFOGRAPHISTE RENDU ECLAIRAGE                               ASSISTANTE INFOGRAPHISTE RENDU ECLAIRAGE</t>
  </si>
  <si>
    <t>ASSISTANT INFOGRAPHISTE MATTE PAINTING                                 ASSISTANTE INFOGRAPHISTE MATTE PAINTING</t>
  </si>
  <si>
    <t>ASSISTANT OPERATEUR CAPTURE DE MOUVEMENT                         ASSISTANTE OPERATRICE DE MOUVEMENT</t>
  </si>
  <si>
    <t>ASSISTANT OPERATEUR RETOUCHE EN TEMPS REEL                             ASSISTANTE OPERATRICE RETOUCHE EN TEMPS REEL</t>
  </si>
  <si>
    <t>ASSISTANT INFOGRAPHISTE TECHNIQUEASSISTANTE INFOGRAPHISTE TECHNIQUE</t>
  </si>
  <si>
    <t>DIRECTEUR / SUPERVISEUR TEXTURES ET SHADINGDIRECTRICE / SUPERVISEUSE TEXTURES ET SHADING</t>
  </si>
  <si>
    <t>DIRECTEUR EFFETS DYNAMIQUES ET DES SIMULATIONS                 DIRECTRICE EFFETS DYNAMIQUES ET DES SIMULATIONS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</si>
</sst>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0"/>
      <name val="Times New Roman"/>
      <family val="1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3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7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2" fillId="7" borderId="3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14" fillId="8" borderId="0" xfId="0" applyNumberFormat="1" applyFont="1" applyFill="1" applyAlignment="1">
      <alignment horizontal="center" vertical="center" wrapText="1"/>
    </xf>
    <xf numFmtId="164" fontId="15" fillId="8" borderId="0" xfId="0" applyNumberFormat="1" applyFont="1" applyFill="1" applyAlignment="1">
      <alignment horizontal="center" vertical="center" wrapText="1"/>
    </xf>
    <xf numFmtId="164" fontId="13" fillId="8" borderId="0" xfId="0" applyNumberFormat="1" applyFont="1" applyFill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6" fillId="0" borderId="0" xfId="0" applyFont="1" applyAlignment="1">
      <alignment wrapText="1"/>
    </xf>
    <xf numFmtId="164" fontId="0" fillId="0" borderId="0" xfId="0" applyNumberFormat="1"/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9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vertical="center" wrapText="1"/>
    </xf>
    <xf numFmtId="164" fontId="18" fillId="0" borderId="3" xfId="0" applyNumberFormat="1" applyFont="1" applyBorder="1" applyAlignment="1">
      <alignment vertical="center" wrapText="1"/>
    </xf>
    <xf numFmtId="164" fontId="18" fillId="0" borderId="5" xfId="0" applyNumberFormat="1" applyFont="1" applyBorder="1" applyAlignment="1">
      <alignment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164" fontId="15" fillId="8" borderId="0" xfId="0" applyNumberFormat="1" applyFont="1" applyFill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</cellXfs>
  <cellStyles count="2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60"/>
  <sheetViews>
    <sheetView tabSelected="1" topLeftCell="A66" zoomScale="162" zoomScaleNormal="162" workbookViewId="0">
      <selection activeCell="K85" sqref="K85"/>
    </sheetView>
  </sheetViews>
  <sheetFormatPr baseColWidth="10" defaultRowHeight="19" x14ac:dyDescent="0.25"/>
  <cols>
    <col min="2" max="2" width="10" bestFit="1" customWidth="1"/>
    <col min="3" max="3" width="11" bestFit="1" customWidth="1"/>
    <col min="4" max="4" width="31.1640625" customWidth="1"/>
    <col min="5" max="5" width="10" bestFit="1" customWidth="1"/>
    <col min="6" max="6" width="6.1640625" customWidth="1"/>
    <col min="7" max="7" width="9.83203125" style="18" hidden="1" customWidth="1"/>
    <col min="8" max="8" width="9.83203125" style="46" hidden="1" customWidth="1"/>
    <col min="9" max="9" width="12.83203125" style="36" customWidth="1"/>
    <col min="10" max="12" width="12.83203125" style="33" customWidth="1"/>
    <col min="13" max="13" width="11.1640625" hidden="1" customWidth="1"/>
    <col min="14" max="14" width="9.1640625" style="30" bestFit="1" customWidth="1"/>
  </cols>
  <sheetData>
    <row r="2" spans="2:18" ht="51" x14ac:dyDescent="0.2">
      <c r="B2" s="1" t="s">
        <v>0</v>
      </c>
      <c r="C2" s="1" t="s">
        <v>1</v>
      </c>
      <c r="D2" s="32" t="s">
        <v>2</v>
      </c>
      <c r="E2" s="31" t="s">
        <v>3</v>
      </c>
      <c r="F2" s="35" t="s">
        <v>144</v>
      </c>
      <c r="G2" s="41" t="s">
        <v>143</v>
      </c>
      <c r="H2" s="41" t="s">
        <v>145</v>
      </c>
      <c r="I2" s="38" t="s">
        <v>146</v>
      </c>
      <c r="J2" s="39" t="s">
        <v>147</v>
      </c>
      <c r="K2" s="39" t="s">
        <v>148</v>
      </c>
      <c r="L2" s="40" t="s">
        <v>149</v>
      </c>
      <c r="M2" s="26" t="s">
        <v>142</v>
      </c>
      <c r="N2" s="28" t="s">
        <v>4</v>
      </c>
    </row>
    <row r="3" spans="2:18" ht="34" x14ac:dyDescent="0.2">
      <c r="B3" s="94" t="s">
        <v>5</v>
      </c>
      <c r="C3" s="56" t="s">
        <v>6</v>
      </c>
      <c r="D3" s="2" t="s">
        <v>7</v>
      </c>
      <c r="E3" s="2"/>
      <c r="F3" s="73" t="s">
        <v>8</v>
      </c>
      <c r="G3" s="42">
        <v>188.96200235440003</v>
      </c>
      <c r="H3" s="43">
        <f>G3*1.01</f>
        <v>190.85162237794404</v>
      </c>
      <c r="I3" s="47">
        <f>H3*1.015</f>
        <v>193.71439671361318</v>
      </c>
      <c r="J3" s="48">
        <f>(I3/7)*35</f>
        <v>968.571983568066</v>
      </c>
      <c r="K3" s="48">
        <f>J3+(I3/7*1.25*4)</f>
        <v>1106.9394097920754</v>
      </c>
      <c r="L3" s="48">
        <f>(I3/7)*151.67</f>
        <v>4197.2375070791013</v>
      </c>
      <c r="M3" s="27">
        <f t="shared" ref="M3:M10" si="0">N3*1.006</f>
        <v>184.87262000000001</v>
      </c>
      <c r="N3" s="29">
        <v>183.77</v>
      </c>
      <c r="O3" s="34"/>
      <c r="P3" s="34"/>
      <c r="Q3" s="34"/>
      <c r="R3" s="34"/>
    </row>
    <row r="4" spans="2:18" ht="34" x14ac:dyDescent="0.2">
      <c r="B4" s="95"/>
      <c r="C4" s="57"/>
      <c r="D4" s="2" t="s">
        <v>9</v>
      </c>
      <c r="E4" s="2"/>
      <c r="F4" s="74"/>
      <c r="G4" s="42">
        <v>161.81613054640002</v>
      </c>
      <c r="H4" s="43">
        <f t="shared" ref="H4:H67" si="1">G4*1.01</f>
        <v>163.43429185186403</v>
      </c>
      <c r="I4" s="47">
        <f t="shared" ref="I4:I67" si="2">H4*1.015</f>
        <v>165.88580622964199</v>
      </c>
      <c r="J4" s="48">
        <f t="shared" ref="J4:J67" si="3">(I4/7)*35</f>
        <v>829.4290311482099</v>
      </c>
      <c r="K4" s="48">
        <f t="shared" ref="K4:K67" si="4">J4+(I4/7*1.25*4)</f>
        <v>947.91889274081132</v>
      </c>
      <c r="L4" s="48">
        <f t="shared" ref="L4:L67" si="5">(I4/7)*151.67</f>
        <v>3594.2714615499708</v>
      </c>
      <c r="M4" s="27">
        <f t="shared" si="0"/>
        <v>158.31422000000001</v>
      </c>
      <c r="N4" s="29">
        <v>157.37</v>
      </c>
      <c r="O4" s="34"/>
      <c r="P4" s="34"/>
      <c r="Q4" s="34"/>
      <c r="R4" s="34"/>
    </row>
    <row r="5" spans="2:18" ht="34" x14ac:dyDescent="0.2">
      <c r="B5" s="95"/>
      <c r="C5" s="57"/>
      <c r="D5" s="2" t="s">
        <v>10</v>
      </c>
      <c r="E5" s="2"/>
      <c r="F5" s="74"/>
      <c r="G5" s="42">
        <v>161.81613054640002</v>
      </c>
      <c r="H5" s="43">
        <f t="shared" si="1"/>
        <v>163.43429185186403</v>
      </c>
      <c r="I5" s="47">
        <f t="shared" si="2"/>
        <v>165.88580622964199</v>
      </c>
      <c r="J5" s="48">
        <f t="shared" si="3"/>
        <v>829.4290311482099</v>
      </c>
      <c r="K5" s="48">
        <f t="shared" si="4"/>
        <v>947.91889274081132</v>
      </c>
      <c r="L5" s="48">
        <f t="shared" si="5"/>
        <v>3594.2714615499708</v>
      </c>
      <c r="M5" s="27">
        <f t="shared" si="0"/>
        <v>158.31422000000001</v>
      </c>
      <c r="N5" s="29">
        <v>157.37</v>
      </c>
      <c r="O5" s="34"/>
      <c r="P5" s="34"/>
      <c r="Q5" s="34"/>
      <c r="R5" s="34"/>
    </row>
    <row r="6" spans="2:18" ht="34" x14ac:dyDescent="0.2">
      <c r="B6" s="95"/>
      <c r="C6" s="57"/>
      <c r="D6" s="2" t="s">
        <v>11</v>
      </c>
      <c r="E6" s="2"/>
      <c r="F6" s="74"/>
      <c r="G6" s="42">
        <v>161.81613054640002</v>
      </c>
      <c r="H6" s="43">
        <f t="shared" si="1"/>
        <v>163.43429185186403</v>
      </c>
      <c r="I6" s="47">
        <f t="shared" si="2"/>
        <v>165.88580622964199</v>
      </c>
      <c r="J6" s="48">
        <f t="shared" si="3"/>
        <v>829.4290311482099</v>
      </c>
      <c r="K6" s="48">
        <f t="shared" si="4"/>
        <v>947.91889274081132</v>
      </c>
      <c r="L6" s="48">
        <f t="shared" si="5"/>
        <v>3594.2714615499708</v>
      </c>
      <c r="M6" s="27">
        <f t="shared" si="0"/>
        <v>158.31422000000001</v>
      </c>
      <c r="N6" s="29">
        <v>157.37</v>
      </c>
      <c r="O6" s="34"/>
      <c r="P6" s="34"/>
      <c r="Q6" s="34"/>
      <c r="R6" s="34"/>
    </row>
    <row r="7" spans="2:18" ht="60" customHeight="1" x14ac:dyDescent="0.2">
      <c r="B7" s="95"/>
      <c r="C7" s="57"/>
      <c r="D7" s="2" t="s">
        <v>12</v>
      </c>
      <c r="E7" s="2"/>
      <c r="F7" s="74"/>
      <c r="G7" s="42">
        <v>161.81613054640002</v>
      </c>
      <c r="H7" s="43">
        <f t="shared" si="1"/>
        <v>163.43429185186403</v>
      </c>
      <c r="I7" s="47">
        <f t="shared" si="2"/>
        <v>165.88580622964199</v>
      </c>
      <c r="J7" s="48">
        <f t="shared" si="3"/>
        <v>829.4290311482099</v>
      </c>
      <c r="K7" s="48">
        <f t="shared" si="4"/>
        <v>947.91889274081132</v>
      </c>
      <c r="L7" s="48">
        <f t="shared" si="5"/>
        <v>3594.2714615499708</v>
      </c>
      <c r="M7" s="27">
        <f t="shared" si="0"/>
        <v>158.31422000000001</v>
      </c>
      <c r="N7" s="29">
        <v>157.37</v>
      </c>
      <c r="O7" s="34"/>
      <c r="P7" s="34"/>
      <c r="Q7" s="34"/>
      <c r="R7" s="34"/>
    </row>
    <row r="8" spans="2:18" ht="68" x14ac:dyDescent="0.2">
      <c r="B8" s="95"/>
      <c r="C8" s="57"/>
      <c r="D8" s="3" t="s">
        <v>13</v>
      </c>
      <c r="E8" s="2"/>
      <c r="F8" s="4"/>
      <c r="G8" s="42">
        <v>161.81613054640002</v>
      </c>
      <c r="H8" s="43">
        <f t="shared" si="1"/>
        <v>163.43429185186403</v>
      </c>
      <c r="I8" s="47">
        <f t="shared" si="2"/>
        <v>165.88580622964199</v>
      </c>
      <c r="J8" s="48">
        <f t="shared" si="3"/>
        <v>829.4290311482099</v>
      </c>
      <c r="K8" s="48">
        <f t="shared" si="4"/>
        <v>947.91889274081132</v>
      </c>
      <c r="L8" s="48">
        <f t="shared" si="5"/>
        <v>3594.2714615499708</v>
      </c>
      <c r="M8" s="27">
        <f t="shared" si="0"/>
        <v>158.31422000000001</v>
      </c>
      <c r="N8" s="29">
        <v>157.37</v>
      </c>
      <c r="O8" s="34"/>
      <c r="P8" s="34"/>
      <c r="Q8" s="34"/>
      <c r="R8" s="34"/>
    </row>
    <row r="9" spans="2:18" ht="25" customHeight="1" x14ac:dyDescent="0.2">
      <c r="B9" s="95"/>
      <c r="C9" s="57"/>
      <c r="D9" s="66" t="s">
        <v>14</v>
      </c>
      <c r="E9" s="2" t="s">
        <v>15</v>
      </c>
      <c r="F9" s="5" t="s">
        <v>8</v>
      </c>
      <c r="G9" s="42">
        <v>161.81613054640002</v>
      </c>
      <c r="H9" s="43">
        <f t="shared" si="1"/>
        <v>163.43429185186403</v>
      </c>
      <c r="I9" s="47">
        <f t="shared" si="2"/>
        <v>165.88580622964199</v>
      </c>
      <c r="J9" s="48">
        <f t="shared" si="3"/>
        <v>829.4290311482099</v>
      </c>
      <c r="K9" s="48">
        <f t="shared" si="4"/>
        <v>947.91889274081132</v>
      </c>
      <c r="L9" s="48">
        <f t="shared" si="5"/>
        <v>3594.2714615499708</v>
      </c>
      <c r="M9" s="27">
        <f t="shared" si="0"/>
        <v>158.31422000000001</v>
      </c>
      <c r="N9" s="29">
        <v>157.37</v>
      </c>
      <c r="O9" s="34"/>
      <c r="P9" s="34"/>
      <c r="Q9" s="34"/>
      <c r="R9" s="34"/>
    </row>
    <row r="10" spans="2:18" ht="25" customHeight="1" x14ac:dyDescent="0.2">
      <c r="B10" s="95"/>
      <c r="C10" s="57"/>
      <c r="D10" s="67"/>
      <c r="E10" s="2" t="s">
        <v>16</v>
      </c>
      <c r="F10" s="6" t="s">
        <v>17</v>
      </c>
      <c r="G10" s="42">
        <v>145.52860746159999</v>
      </c>
      <c r="H10" s="43">
        <f t="shared" si="1"/>
        <v>146.98389353621599</v>
      </c>
      <c r="I10" s="47">
        <f t="shared" si="2"/>
        <v>149.18865193925922</v>
      </c>
      <c r="J10" s="48">
        <f t="shared" si="3"/>
        <v>745.94325969629608</v>
      </c>
      <c r="K10" s="48">
        <f t="shared" si="4"/>
        <v>852.50658251005268</v>
      </c>
      <c r="L10" s="48">
        <f t="shared" si="5"/>
        <v>3232.4918342324918</v>
      </c>
      <c r="M10" s="27">
        <f t="shared" si="0"/>
        <v>142.37917999999999</v>
      </c>
      <c r="N10" s="29">
        <v>141.53</v>
      </c>
      <c r="O10" s="34"/>
      <c r="P10" s="34"/>
      <c r="Q10" s="34"/>
      <c r="R10" s="34"/>
    </row>
    <row r="11" spans="2:18" ht="34" x14ac:dyDescent="0.2">
      <c r="B11" s="95"/>
      <c r="C11" s="57"/>
      <c r="D11" s="2" t="s">
        <v>19</v>
      </c>
      <c r="E11" s="2"/>
      <c r="F11" s="5" t="s">
        <v>20</v>
      </c>
      <c r="G11" s="42">
        <v>86.880200000000002</v>
      </c>
      <c r="H11" s="43">
        <f t="shared" si="1"/>
        <v>87.749002000000004</v>
      </c>
      <c r="I11" s="47">
        <f t="shared" si="2"/>
        <v>89.065237029999992</v>
      </c>
      <c r="J11" s="48">
        <f t="shared" si="3"/>
        <v>445.32618514999996</v>
      </c>
      <c r="K11" s="48">
        <f t="shared" si="4"/>
        <v>508.94421159999996</v>
      </c>
      <c r="L11" s="48">
        <f t="shared" si="5"/>
        <v>1929.7892143342997</v>
      </c>
      <c r="M11" s="27">
        <v>85</v>
      </c>
      <c r="N11" s="29">
        <v>77.3</v>
      </c>
      <c r="O11" s="34"/>
      <c r="P11" s="34"/>
      <c r="Q11" s="34"/>
      <c r="R11" s="34"/>
    </row>
    <row r="12" spans="2:18" ht="34" x14ac:dyDescent="0.2">
      <c r="B12" s="95"/>
      <c r="C12" s="57"/>
      <c r="D12" s="2" t="s">
        <v>21</v>
      </c>
      <c r="E12" s="2"/>
      <c r="F12" s="7" t="s">
        <v>17</v>
      </c>
      <c r="G12" s="42">
        <v>134.52121320000001</v>
      </c>
      <c r="H12" s="43">
        <f t="shared" si="1"/>
        <v>135.86642533200001</v>
      </c>
      <c r="I12" s="47">
        <f t="shared" si="2"/>
        <v>137.90442171198001</v>
      </c>
      <c r="J12" s="48">
        <f t="shared" si="3"/>
        <v>689.52210855990006</v>
      </c>
      <c r="K12" s="48">
        <f t="shared" si="4"/>
        <v>788.02526692560014</v>
      </c>
      <c r="L12" s="48">
        <f t="shared" si="5"/>
        <v>2987.9948058651439</v>
      </c>
      <c r="M12" s="27">
        <v>131.61000000000001</v>
      </c>
      <c r="N12" s="29">
        <v>121</v>
      </c>
      <c r="O12" s="34"/>
      <c r="P12" s="34"/>
      <c r="Q12" s="34"/>
      <c r="R12" s="34"/>
    </row>
    <row r="13" spans="2:18" ht="34" x14ac:dyDescent="0.2">
      <c r="B13" s="95"/>
      <c r="C13" s="57"/>
      <c r="D13" s="2" t="s">
        <v>23</v>
      </c>
      <c r="E13" s="2"/>
      <c r="F13" s="8" t="s">
        <v>18</v>
      </c>
      <c r="G13" s="42">
        <v>96.109534751999988</v>
      </c>
      <c r="H13" s="43">
        <f t="shared" si="1"/>
        <v>97.070630099519988</v>
      </c>
      <c r="I13" s="47">
        <f t="shared" si="2"/>
        <v>98.52668955101278</v>
      </c>
      <c r="J13" s="48">
        <f t="shared" si="3"/>
        <v>492.63344775506391</v>
      </c>
      <c r="K13" s="48">
        <f t="shared" si="4"/>
        <v>563.00965457721588</v>
      </c>
      <c r="L13" s="48">
        <f t="shared" si="5"/>
        <v>2134.7918577431583</v>
      </c>
      <c r="M13" s="27">
        <f>N13*1.015</f>
        <v>94.029599999999988</v>
      </c>
      <c r="N13" s="29">
        <v>92.64</v>
      </c>
      <c r="O13" s="34"/>
      <c r="P13" s="34"/>
      <c r="Q13" s="34"/>
      <c r="R13" s="34"/>
    </row>
    <row r="14" spans="2:18" ht="34" x14ac:dyDescent="0.2">
      <c r="B14" s="95"/>
      <c r="C14" s="57"/>
      <c r="D14" s="2" t="s">
        <v>24</v>
      </c>
      <c r="E14" s="2"/>
      <c r="F14" s="73" t="s">
        <v>25</v>
      </c>
      <c r="G14" s="42">
        <v>86.880200000000002</v>
      </c>
      <c r="H14" s="43">
        <f t="shared" si="1"/>
        <v>87.749002000000004</v>
      </c>
      <c r="I14" s="47">
        <f t="shared" si="2"/>
        <v>89.065237029999992</v>
      </c>
      <c r="J14" s="48">
        <f t="shared" si="3"/>
        <v>445.32618514999996</v>
      </c>
      <c r="K14" s="48">
        <f t="shared" si="4"/>
        <v>508.94421159999996</v>
      </c>
      <c r="L14" s="48">
        <f t="shared" si="5"/>
        <v>1929.7892143342997</v>
      </c>
      <c r="M14" s="27">
        <f>85</f>
        <v>85</v>
      </c>
      <c r="N14" s="29">
        <v>82.45</v>
      </c>
      <c r="O14" s="34"/>
      <c r="P14" s="34"/>
      <c r="Q14" s="34"/>
      <c r="R14" s="34"/>
    </row>
    <row r="15" spans="2:18" ht="34" x14ac:dyDescent="0.2">
      <c r="B15" s="95"/>
      <c r="C15" s="58"/>
      <c r="D15" s="2" t="s">
        <v>26</v>
      </c>
      <c r="E15" s="2"/>
      <c r="F15" s="75"/>
      <c r="G15" s="42">
        <v>86.880200000000002</v>
      </c>
      <c r="H15" s="43">
        <f t="shared" si="1"/>
        <v>87.749002000000004</v>
      </c>
      <c r="I15" s="47">
        <f t="shared" si="2"/>
        <v>89.065237029999992</v>
      </c>
      <c r="J15" s="48">
        <f t="shared" si="3"/>
        <v>445.32618514999996</v>
      </c>
      <c r="K15" s="48">
        <f t="shared" si="4"/>
        <v>508.94421159999996</v>
      </c>
      <c r="L15" s="48">
        <f t="shared" si="5"/>
        <v>1929.7892143342997</v>
      </c>
      <c r="M15" s="27">
        <f>85</f>
        <v>85</v>
      </c>
      <c r="N15" s="29">
        <v>82.45</v>
      </c>
      <c r="O15" s="34"/>
      <c r="P15" s="34"/>
      <c r="Q15" s="34"/>
      <c r="R15" s="34"/>
    </row>
    <row r="16" spans="2:18" ht="34" x14ac:dyDescent="0.2">
      <c r="B16" s="95"/>
      <c r="C16" s="56" t="s">
        <v>27</v>
      </c>
      <c r="D16" s="2" t="s">
        <v>28</v>
      </c>
      <c r="E16" s="2"/>
      <c r="F16" s="7" t="s">
        <v>8</v>
      </c>
      <c r="G16" s="42">
        <v>153.12739506239998</v>
      </c>
      <c r="H16" s="43">
        <f t="shared" si="1"/>
        <v>154.658669013024</v>
      </c>
      <c r="I16" s="47">
        <f t="shared" si="2"/>
        <v>156.97854904821935</v>
      </c>
      <c r="J16" s="48">
        <f t="shared" si="3"/>
        <v>784.89274524109669</v>
      </c>
      <c r="K16" s="48">
        <f t="shared" si="4"/>
        <v>897.02028027553911</v>
      </c>
      <c r="L16" s="48">
        <f t="shared" si="5"/>
        <v>3401.276647734775</v>
      </c>
      <c r="M16" s="27">
        <f>N16*1.006</f>
        <v>149.81351999999998</v>
      </c>
      <c r="N16" s="29">
        <v>148.91999999999999</v>
      </c>
      <c r="O16" s="34"/>
      <c r="P16" s="34"/>
      <c r="Q16" s="34"/>
      <c r="R16" s="34"/>
    </row>
    <row r="17" spans="2:18" ht="25" customHeight="1" x14ac:dyDescent="0.2">
      <c r="B17" s="95"/>
      <c r="C17" s="57"/>
      <c r="D17" s="63" t="s">
        <v>29</v>
      </c>
      <c r="E17" s="2" t="s">
        <v>15</v>
      </c>
      <c r="F17" s="7" t="s">
        <v>8</v>
      </c>
      <c r="G17" s="42">
        <v>140.0994331</v>
      </c>
      <c r="H17" s="43">
        <f t="shared" si="1"/>
        <v>141.50042743099999</v>
      </c>
      <c r="I17" s="47">
        <f t="shared" si="2"/>
        <v>143.62293384246499</v>
      </c>
      <c r="J17" s="48">
        <f t="shared" si="3"/>
        <v>718.114669212325</v>
      </c>
      <c r="K17" s="48">
        <f t="shared" si="4"/>
        <v>820.70247909980003</v>
      </c>
      <c r="L17" s="48">
        <f t="shared" si="5"/>
        <v>3111.8986251266665</v>
      </c>
      <c r="M17" s="27">
        <f>N17*1.006</f>
        <v>137.0675</v>
      </c>
      <c r="N17" s="29">
        <v>136.25</v>
      </c>
      <c r="O17" s="34"/>
      <c r="P17" s="34"/>
      <c r="Q17" s="34"/>
      <c r="R17" s="34"/>
    </row>
    <row r="18" spans="2:18" ht="25" customHeight="1" x14ac:dyDescent="0.2">
      <c r="B18" s="95"/>
      <c r="C18" s="57"/>
      <c r="D18" s="64"/>
      <c r="E18" s="2" t="s">
        <v>16</v>
      </c>
      <c r="F18" s="7" t="s">
        <v>18</v>
      </c>
      <c r="G18" s="42">
        <v>103.931921324</v>
      </c>
      <c r="H18" s="43">
        <f t="shared" si="1"/>
        <v>104.97124053724001</v>
      </c>
      <c r="I18" s="47">
        <f t="shared" si="2"/>
        <v>106.54580914529859</v>
      </c>
      <c r="J18" s="48">
        <f t="shared" si="3"/>
        <v>532.72904572649293</v>
      </c>
      <c r="K18" s="48">
        <f t="shared" si="4"/>
        <v>608.83319511599188</v>
      </c>
      <c r="L18" s="48">
        <f t="shared" si="5"/>
        <v>2308.5432675810625</v>
      </c>
      <c r="M18" s="27">
        <f>N18*1.015</f>
        <v>101.6827</v>
      </c>
      <c r="N18" s="29">
        <v>100.18</v>
      </c>
      <c r="O18" s="34"/>
      <c r="P18" s="34"/>
      <c r="Q18" s="34"/>
      <c r="R18" s="34"/>
    </row>
    <row r="19" spans="2:18" ht="34" x14ac:dyDescent="0.2">
      <c r="B19" s="95"/>
      <c r="C19" s="57"/>
      <c r="D19" s="2" t="s">
        <v>91</v>
      </c>
      <c r="E19" s="2"/>
      <c r="F19" s="4" t="s">
        <v>22</v>
      </c>
      <c r="G19" s="42">
        <v>124.42159437399999</v>
      </c>
      <c r="H19" s="43">
        <f t="shared" si="1"/>
        <v>125.66581031774</v>
      </c>
      <c r="I19" s="47">
        <f t="shared" si="2"/>
        <v>127.55079747250609</v>
      </c>
      <c r="J19" s="48">
        <f t="shared" si="3"/>
        <v>637.75398736253044</v>
      </c>
      <c r="K19" s="48">
        <f t="shared" si="4"/>
        <v>728.86169984289199</v>
      </c>
      <c r="L19" s="48">
        <f t="shared" si="5"/>
        <v>2763.6613503792855</v>
      </c>
      <c r="M19" s="27">
        <f>N19*1.015</f>
        <v>121.72895</v>
      </c>
      <c r="N19" s="29">
        <v>119.93</v>
      </c>
      <c r="O19" s="34"/>
      <c r="P19" s="34"/>
      <c r="Q19" s="34"/>
      <c r="R19" s="34"/>
    </row>
    <row r="20" spans="2:18" ht="32" customHeight="1" x14ac:dyDescent="0.2">
      <c r="B20" s="95"/>
      <c r="C20" s="57"/>
      <c r="D20" s="2" t="s">
        <v>92</v>
      </c>
      <c r="E20" s="2"/>
      <c r="F20" s="7" t="s">
        <v>18</v>
      </c>
      <c r="G20" s="42">
        <v>111.754307896</v>
      </c>
      <c r="H20" s="43">
        <f t="shared" si="1"/>
        <v>112.87185097496</v>
      </c>
      <c r="I20" s="47">
        <f t="shared" si="2"/>
        <v>114.56492873958439</v>
      </c>
      <c r="J20" s="48">
        <f>(I20/7)*35+0.01</f>
        <v>572.83464369792193</v>
      </c>
      <c r="K20" s="48">
        <f>J20+(I20/7*1.25*4)-0.01</f>
        <v>654.65673565476789</v>
      </c>
      <c r="L20" s="48">
        <f t="shared" si="5"/>
        <v>2482.2946774189659</v>
      </c>
      <c r="M20" s="27">
        <f>N20*1.015</f>
        <v>109.33579999999999</v>
      </c>
      <c r="N20" s="29">
        <v>107.72</v>
      </c>
      <c r="O20" s="34"/>
      <c r="P20" s="34"/>
      <c r="Q20" s="34"/>
      <c r="R20" s="34"/>
    </row>
    <row r="21" spans="2:18" ht="49" customHeight="1" x14ac:dyDescent="0.2">
      <c r="B21" s="95"/>
      <c r="C21" s="57"/>
      <c r="D21" s="24" t="s">
        <v>133</v>
      </c>
      <c r="E21" s="2"/>
      <c r="F21" s="7" t="s">
        <v>20</v>
      </c>
      <c r="G21" s="42">
        <v>86.880200000000002</v>
      </c>
      <c r="H21" s="43">
        <f t="shared" si="1"/>
        <v>87.749002000000004</v>
      </c>
      <c r="I21" s="47">
        <f t="shared" si="2"/>
        <v>89.065237029999992</v>
      </c>
      <c r="J21" s="48">
        <f t="shared" si="3"/>
        <v>445.32618514999996</v>
      </c>
      <c r="K21" s="48">
        <f t="shared" si="4"/>
        <v>508.94421159999996</v>
      </c>
      <c r="L21" s="48">
        <f t="shared" si="5"/>
        <v>1929.7892143342997</v>
      </c>
      <c r="M21" s="27">
        <v>85</v>
      </c>
      <c r="N21" s="29">
        <v>77.3</v>
      </c>
      <c r="O21" s="34"/>
      <c r="P21" s="34"/>
      <c r="Q21" s="34"/>
      <c r="R21" s="34"/>
    </row>
    <row r="22" spans="2:18" ht="70" customHeight="1" x14ac:dyDescent="0.2">
      <c r="B22" s="95"/>
      <c r="C22" s="57"/>
      <c r="D22" s="2" t="s">
        <v>150</v>
      </c>
      <c r="E22" s="2"/>
      <c r="F22" s="7" t="s">
        <v>8</v>
      </c>
      <c r="G22" s="42">
        <v>161.81613054640002</v>
      </c>
      <c r="H22" s="43">
        <f t="shared" si="1"/>
        <v>163.43429185186403</v>
      </c>
      <c r="I22" s="47">
        <f t="shared" si="2"/>
        <v>165.88580622964199</v>
      </c>
      <c r="J22" s="48">
        <f t="shared" si="3"/>
        <v>829.4290311482099</v>
      </c>
      <c r="K22" s="48">
        <f t="shared" si="4"/>
        <v>947.91889274081132</v>
      </c>
      <c r="L22" s="48">
        <f t="shared" si="5"/>
        <v>3594.2714615499708</v>
      </c>
      <c r="M22" s="27">
        <f>N22*1.006</f>
        <v>158.31422000000001</v>
      </c>
      <c r="N22" s="29">
        <v>157.37</v>
      </c>
      <c r="O22" s="34"/>
      <c r="P22" s="34"/>
      <c r="Q22" s="34"/>
      <c r="R22" s="34"/>
    </row>
    <row r="23" spans="2:18" ht="25" customHeight="1" x14ac:dyDescent="0.2">
      <c r="B23" s="95"/>
      <c r="C23" s="57"/>
      <c r="D23" s="63" t="s">
        <v>31</v>
      </c>
      <c r="E23" s="2" t="s">
        <v>15</v>
      </c>
      <c r="F23" s="7" t="s">
        <v>17</v>
      </c>
      <c r="G23" s="42">
        <v>136.83987197760001</v>
      </c>
      <c r="H23" s="43">
        <f t="shared" si="1"/>
        <v>138.20827069737601</v>
      </c>
      <c r="I23" s="47">
        <f t="shared" si="2"/>
        <v>140.28139475783664</v>
      </c>
      <c r="J23" s="48">
        <f t="shared" si="3"/>
        <v>701.40697378918321</v>
      </c>
      <c r="K23" s="48">
        <f t="shared" si="4"/>
        <v>801.60797004478081</v>
      </c>
      <c r="L23" s="48">
        <f t="shared" si="5"/>
        <v>3039.4970204172973</v>
      </c>
      <c r="M23" s="27">
        <f>N23*1.006</f>
        <v>133.87848000000002</v>
      </c>
      <c r="N23" s="29">
        <v>133.08000000000001</v>
      </c>
      <c r="O23" s="34"/>
      <c r="P23" s="34"/>
      <c r="Q23" s="34"/>
      <c r="R23" s="34"/>
    </row>
    <row r="24" spans="2:18" ht="25" customHeight="1" x14ac:dyDescent="0.2">
      <c r="B24" s="95"/>
      <c r="C24" s="57"/>
      <c r="D24" s="64"/>
      <c r="E24" s="2" t="s">
        <v>16</v>
      </c>
      <c r="F24" s="7" t="s">
        <v>18</v>
      </c>
      <c r="G24" s="42">
        <v>118.45624652399999</v>
      </c>
      <c r="H24" s="43">
        <f t="shared" si="1"/>
        <v>119.64080898924</v>
      </c>
      <c r="I24" s="47">
        <f t="shared" si="2"/>
        <v>121.43542112407859</v>
      </c>
      <c r="J24" s="48">
        <f t="shared" si="3"/>
        <v>607.17710562039292</v>
      </c>
      <c r="K24" s="48">
        <f t="shared" si="4"/>
        <v>693.91669213759189</v>
      </c>
      <c r="L24" s="48">
        <f t="shared" si="5"/>
        <v>2631.1586174127137</v>
      </c>
      <c r="M24" s="27">
        <f>N24*1.015</f>
        <v>115.89269999999999</v>
      </c>
      <c r="N24" s="29">
        <v>114.18</v>
      </c>
      <c r="O24" s="34"/>
      <c r="P24" s="34"/>
      <c r="Q24" s="34"/>
      <c r="R24" s="34"/>
    </row>
    <row r="25" spans="2:18" ht="66" customHeight="1" x14ac:dyDescent="0.2">
      <c r="B25" s="95"/>
      <c r="C25" s="57"/>
      <c r="D25" s="2" t="s">
        <v>134</v>
      </c>
      <c r="E25" s="2"/>
      <c r="F25" s="7" t="s">
        <v>20</v>
      </c>
      <c r="G25" s="42">
        <v>86.880200000000002</v>
      </c>
      <c r="H25" s="43">
        <f t="shared" si="1"/>
        <v>87.749002000000004</v>
      </c>
      <c r="I25" s="47">
        <f t="shared" si="2"/>
        <v>89.065237029999992</v>
      </c>
      <c r="J25" s="48">
        <f t="shared" si="3"/>
        <v>445.32618514999996</v>
      </c>
      <c r="K25" s="48">
        <f t="shared" si="4"/>
        <v>508.94421159999996</v>
      </c>
      <c r="L25" s="48">
        <f t="shared" si="5"/>
        <v>1929.7892143342997</v>
      </c>
      <c r="M25" s="27">
        <v>85</v>
      </c>
      <c r="N25" s="29">
        <v>78.63</v>
      </c>
      <c r="O25" s="34"/>
      <c r="P25" s="34"/>
      <c r="Q25" s="34"/>
      <c r="R25" s="34"/>
    </row>
    <row r="26" spans="2:18" ht="25" customHeight="1" x14ac:dyDescent="0.2">
      <c r="B26" s="95"/>
      <c r="C26" s="57"/>
      <c r="D26" s="65" t="s">
        <v>32</v>
      </c>
      <c r="E26" s="2" t="s">
        <v>15</v>
      </c>
      <c r="F26" s="7" t="s">
        <v>17</v>
      </c>
      <c r="G26" s="42">
        <v>136.83987197760001</v>
      </c>
      <c r="H26" s="43">
        <f t="shared" si="1"/>
        <v>138.20827069737601</v>
      </c>
      <c r="I26" s="47">
        <f t="shared" si="2"/>
        <v>140.28139475783664</v>
      </c>
      <c r="J26" s="48">
        <f t="shared" si="3"/>
        <v>701.40697378918321</v>
      </c>
      <c r="K26" s="48">
        <f t="shared" si="4"/>
        <v>801.60797004478081</v>
      </c>
      <c r="L26" s="48">
        <f t="shared" si="5"/>
        <v>3039.4970204172973</v>
      </c>
      <c r="M26" s="27">
        <f>N26*1.006</f>
        <v>133.87848000000002</v>
      </c>
      <c r="N26" s="29">
        <v>133.08000000000001</v>
      </c>
      <c r="O26" s="34"/>
      <c r="P26" s="34"/>
      <c r="Q26" s="34"/>
      <c r="R26" s="34"/>
    </row>
    <row r="27" spans="2:18" ht="25" customHeight="1" x14ac:dyDescent="0.2">
      <c r="B27" s="95"/>
      <c r="C27" s="57"/>
      <c r="D27" s="65"/>
      <c r="E27" s="2" t="s">
        <v>16</v>
      </c>
      <c r="F27" s="7" t="s">
        <v>18</v>
      </c>
      <c r="G27" s="42">
        <v>105.04199475</v>
      </c>
      <c r="H27" s="43">
        <f t="shared" si="1"/>
        <v>106.0924146975</v>
      </c>
      <c r="I27" s="47">
        <f t="shared" si="2"/>
        <v>107.6838009179625</v>
      </c>
      <c r="J27" s="48">
        <f t="shared" si="3"/>
        <v>538.41900458981252</v>
      </c>
      <c r="K27" s="48">
        <f t="shared" si="4"/>
        <v>615.33600524550002</v>
      </c>
      <c r="L27" s="48">
        <f t="shared" si="5"/>
        <v>2333.2002978896244</v>
      </c>
      <c r="M27" s="27">
        <f>N27*1.015</f>
        <v>102.76875</v>
      </c>
      <c r="N27" s="29">
        <v>101.25</v>
      </c>
      <c r="O27" s="34"/>
      <c r="P27" s="34"/>
      <c r="Q27" s="34"/>
      <c r="R27" s="34"/>
    </row>
    <row r="28" spans="2:18" ht="34" x14ac:dyDescent="0.2">
      <c r="B28" s="95"/>
      <c r="C28" s="57"/>
      <c r="D28" s="10" t="s">
        <v>33</v>
      </c>
      <c r="E28" s="2"/>
      <c r="F28" s="7" t="s">
        <v>20</v>
      </c>
      <c r="G28" s="42">
        <v>86.880200000000002</v>
      </c>
      <c r="H28" s="43">
        <f t="shared" si="1"/>
        <v>87.749002000000004</v>
      </c>
      <c r="I28" s="47">
        <f t="shared" si="2"/>
        <v>89.065237029999992</v>
      </c>
      <c r="J28" s="48">
        <f t="shared" si="3"/>
        <v>445.32618514999996</v>
      </c>
      <c r="K28" s="48">
        <f t="shared" si="4"/>
        <v>508.94421159999996</v>
      </c>
      <c r="L28" s="48">
        <f t="shared" si="5"/>
        <v>1929.7892143342997</v>
      </c>
      <c r="M28" s="27">
        <v>85</v>
      </c>
      <c r="N28" s="29">
        <v>77.3</v>
      </c>
      <c r="O28" s="34"/>
      <c r="P28" s="34"/>
      <c r="Q28" s="34"/>
      <c r="R28" s="34"/>
    </row>
    <row r="29" spans="2:18" ht="34" x14ac:dyDescent="0.2">
      <c r="B29" s="95"/>
      <c r="C29" s="58"/>
      <c r="D29" s="2" t="s">
        <v>34</v>
      </c>
      <c r="E29" s="2"/>
      <c r="F29" s="7" t="s">
        <v>25</v>
      </c>
      <c r="G29" s="42">
        <v>87.644745760000006</v>
      </c>
      <c r="H29" s="43">
        <f t="shared" si="1"/>
        <v>88.5211932176</v>
      </c>
      <c r="I29" s="47">
        <f t="shared" si="2"/>
        <v>89.849011115863988</v>
      </c>
      <c r="J29" s="48">
        <f t="shared" si="3"/>
        <v>449.24505557931997</v>
      </c>
      <c r="K29" s="48">
        <f t="shared" si="4"/>
        <v>513.42292066207995</v>
      </c>
      <c r="L29" s="48">
        <f t="shared" si="5"/>
        <v>1946.7713594204415</v>
      </c>
      <c r="M29" s="27">
        <f>N29*1.04</f>
        <v>85.748000000000005</v>
      </c>
      <c r="N29" s="29">
        <v>82.45</v>
      </c>
      <c r="O29" s="34"/>
      <c r="P29" s="34"/>
      <c r="Q29" s="34"/>
      <c r="R29" s="34"/>
    </row>
    <row r="30" spans="2:18" ht="51" customHeight="1" x14ac:dyDescent="0.2">
      <c r="B30" s="95"/>
      <c r="C30" s="56" t="s">
        <v>35</v>
      </c>
      <c r="D30" s="2" t="s">
        <v>36</v>
      </c>
      <c r="E30" s="2"/>
      <c r="F30" s="7" t="s">
        <v>8</v>
      </c>
      <c r="G30" s="42">
        <v>157.47690406800004</v>
      </c>
      <c r="H30" s="43">
        <f t="shared" si="1"/>
        <v>159.05167310868003</v>
      </c>
      <c r="I30" s="47">
        <f t="shared" si="2"/>
        <v>161.43744820531023</v>
      </c>
      <c r="J30" s="48">
        <f t="shared" si="3"/>
        <v>807.18724102655119</v>
      </c>
      <c r="K30" s="48">
        <f t="shared" si="4"/>
        <v>922.49970403034422</v>
      </c>
      <c r="L30" s="48">
        <f t="shared" si="5"/>
        <v>3497.8882527570577</v>
      </c>
      <c r="M30" s="27">
        <f>N30*1.006</f>
        <v>154.06890000000001</v>
      </c>
      <c r="N30" s="29">
        <v>153.15</v>
      </c>
      <c r="O30" s="34"/>
      <c r="P30" s="34"/>
      <c r="Q30" s="34"/>
      <c r="R30" s="34"/>
    </row>
    <row r="31" spans="2:18" ht="25" customHeight="1" x14ac:dyDescent="0.2">
      <c r="B31" s="95"/>
      <c r="C31" s="57"/>
      <c r="D31" s="65" t="s">
        <v>37</v>
      </c>
      <c r="E31" s="2" t="s">
        <v>15</v>
      </c>
      <c r="F31" s="7" t="s">
        <v>17</v>
      </c>
      <c r="G31" s="42">
        <v>136.83987197760001</v>
      </c>
      <c r="H31" s="43">
        <f t="shared" si="1"/>
        <v>138.20827069737601</v>
      </c>
      <c r="I31" s="47">
        <f t="shared" si="2"/>
        <v>140.28139475783664</v>
      </c>
      <c r="J31" s="48">
        <f t="shared" si="3"/>
        <v>701.40697378918321</v>
      </c>
      <c r="K31" s="48">
        <f t="shared" si="4"/>
        <v>801.60797004478081</v>
      </c>
      <c r="L31" s="48">
        <f t="shared" si="5"/>
        <v>3039.4970204172973</v>
      </c>
      <c r="M31" s="27">
        <f>N31*1.006</f>
        <v>133.87848000000002</v>
      </c>
      <c r="N31" s="29">
        <v>133.08000000000001</v>
      </c>
      <c r="O31" s="34"/>
      <c r="P31" s="34"/>
      <c r="Q31" s="34"/>
      <c r="R31" s="34"/>
    </row>
    <row r="32" spans="2:18" ht="25" customHeight="1" x14ac:dyDescent="0.2">
      <c r="B32" s="95"/>
      <c r="C32" s="57"/>
      <c r="D32" s="65"/>
      <c r="E32" s="2" t="s">
        <v>16</v>
      </c>
      <c r="F32" s="7" t="s">
        <v>18</v>
      </c>
      <c r="G32" s="42">
        <v>111.7586008</v>
      </c>
      <c r="H32" s="43">
        <f t="shared" si="1"/>
        <v>112.876186808</v>
      </c>
      <c r="I32" s="47">
        <f>H32*1.015-0.01</f>
        <v>114.55932961011999</v>
      </c>
      <c r="J32" s="48">
        <f>(I32/7)*35+0.03</f>
        <v>572.82664805059994</v>
      </c>
      <c r="K32" s="48">
        <f>J32+(I32/7*1.25*4)+0.01</f>
        <v>654.66474062925704</v>
      </c>
      <c r="L32" s="48">
        <f>(I32/7)*151.67+0.12</f>
        <v>2482.2933602809853</v>
      </c>
      <c r="M32" s="27">
        <v>109.34</v>
      </c>
      <c r="N32" s="29">
        <v>100.18</v>
      </c>
      <c r="O32" s="34"/>
      <c r="P32" s="34"/>
      <c r="Q32" s="34"/>
      <c r="R32" s="34"/>
    </row>
    <row r="33" spans="2:18" ht="51" customHeight="1" x14ac:dyDescent="0.2">
      <c r="B33" s="95"/>
      <c r="C33" s="58"/>
      <c r="D33" s="2" t="s">
        <v>140</v>
      </c>
      <c r="E33" s="2"/>
      <c r="F33" s="7" t="s">
        <v>20</v>
      </c>
      <c r="G33" s="42">
        <v>86.880200000000002</v>
      </c>
      <c r="H33" s="43">
        <f t="shared" si="1"/>
        <v>87.749002000000004</v>
      </c>
      <c r="I33" s="47">
        <f t="shared" si="2"/>
        <v>89.065237029999992</v>
      </c>
      <c r="J33" s="48">
        <f t="shared" si="3"/>
        <v>445.32618514999996</v>
      </c>
      <c r="K33" s="48">
        <f t="shared" si="4"/>
        <v>508.94421159999996</v>
      </c>
      <c r="L33" s="48">
        <f t="shared" si="5"/>
        <v>1929.7892143342997</v>
      </c>
      <c r="M33" s="27">
        <v>85</v>
      </c>
      <c r="N33" s="29">
        <v>77.3</v>
      </c>
      <c r="O33" s="34"/>
      <c r="P33" s="34"/>
      <c r="Q33" s="34"/>
      <c r="R33" s="34"/>
    </row>
    <row r="34" spans="2:18" ht="68" x14ac:dyDescent="0.2">
      <c r="B34" s="95"/>
      <c r="C34" s="56" t="s">
        <v>38</v>
      </c>
      <c r="D34" s="2" t="s">
        <v>39</v>
      </c>
      <c r="E34" s="2"/>
      <c r="F34" s="7" t="s">
        <v>8</v>
      </c>
      <c r="G34" s="42">
        <v>161.81613054640002</v>
      </c>
      <c r="H34" s="43">
        <f t="shared" si="1"/>
        <v>163.43429185186403</v>
      </c>
      <c r="I34" s="47">
        <f t="shared" si="2"/>
        <v>165.88580622964199</v>
      </c>
      <c r="J34" s="48">
        <f t="shared" si="3"/>
        <v>829.4290311482099</v>
      </c>
      <c r="K34" s="48">
        <f t="shared" si="4"/>
        <v>947.91889274081132</v>
      </c>
      <c r="L34" s="48">
        <f t="shared" si="5"/>
        <v>3594.2714615499708</v>
      </c>
      <c r="M34" s="27">
        <f>N34*1.006</f>
        <v>158.31422000000001</v>
      </c>
      <c r="N34" s="29">
        <v>157.37</v>
      </c>
      <c r="O34" s="34"/>
      <c r="P34" s="34"/>
      <c r="Q34" s="34"/>
      <c r="R34" s="34"/>
    </row>
    <row r="35" spans="2:18" ht="34" x14ac:dyDescent="0.2">
      <c r="B35" s="95"/>
      <c r="C35" s="57"/>
      <c r="D35" s="2" t="s">
        <v>81</v>
      </c>
      <c r="E35" s="2"/>
      <c r="F35" s="7" t="s">
        <v>22</v>
      </c>
      <c r="G35" s="42">
        <v>121.724219694</v>
      </c>
      <c r="H35" s="43">
        <f t="shared" si="1"/>
        <v>122.94146189094</v>
      </c>
      <c r="I35" s="47">
        <f t="shared" si="2"/>
        <v>124.78558381930409</v>
      </c>
      <c r="J35" s="48">
        <f t="shared" si="3"/>
        <v>623.92791909652044</v>
      </c>
      <c r="K35" s="48">
        <f t="shared" si="4"/>
        <v>713.0604789674519</v>
      </c>
      <c r="L35" s="48">
        <f t="shared" si="5"/>
        <v>2703.7470711248357</v>
      </c>
      <c r="M35" s="27">
        <f>N35*1.015</f>
        <v>119.08994999999999</v>
      </c>
      <c r="N35" s="29">
        <v>117.33</v>
      </c>
      <c r="O35" s="34"/>
      <c r="P35" s="34"/>
      <c r="Q35" s="34"/>
      <c r="R35" s="34"/>
    </row>
    <row r="36" spans="2:18" ht="25" customHeight="1" x14ac:dyDescent="0.2">
      <c r="B36" s="95"/>
      <c r="C36" s="57"/>
      <c r="D36" s="65" t="s">
        <v>40</v>
      </c>
      <c r="E36" s="2" t="s">
        <v>15</v>
      </c>
      <c r="F36" s="7" t="s">
        <v>17</v>
      </c>
      <c r="G36" s="42">
        <v>145.52860746159999</v>
      </c>
      <c r="H36" s="43">
        <f t="shared" si="1"/>
        <v>146.98389353621599</v>
      </c>
      <c r="I36" s="47">
        <f t="shared" si="2"/>
        <v>149.18865193925922</v>
      </c>
      <c r="J36" s="48">
        <f t="shared" si="3"/>
        <v>745.94325969629608</v>
      </c>
      <c r="K36" s="48">
        <f t="shared" si="4"/>
        <v>852.50658251005268</v>
      </c>
      <c r="L36" s="48">
        <f t="shared" si="5"/>
        <v>3232.4918342324918</v>
      </c>
      <c r="M36" s="27">
        <f>N36*1.006</f>
        <v>142.37917999999999</v>
      </c>
      <c r="N36" s="29">
        <v>141.53</v>
      </c>
      <c r="O36" s="34"/>
      <c r="P36" s="34"/>
      <c r="Q36" s="34"/>
      <c r="R36" s="34"/>
    </row>
    <row r="37" spans="2:18" ht="25" customHeight="1" x14ac:dyDescent="0.2">
      <c r="B37" s="95"/>
      <c r="C37" s="57"/>
      <c r="D37" s="65"/>
      <c r="E37" s="2" t="s">
        <v>16</v>
      </c>
      <c r="F37" s="7" t="s">
        <v>18</v>
      </c>
      <c r="G37" s="42">
        <v>122.92766378199998</v>
      </c>
      <c r="H37" s="43">
        <f t="shared" si="1"/>
        <v>124.15694041981999</v>
      </c>
      <c r="I37" s="47">
        <f t="shared" si="2"/>
        <v>126.01929452611728</v>
      </c>
      <c r="J37" s="48">
        <f t="shared" si="3"/>
        <v>630.09647263058639</v>
      </c>
      <c r="K37" s="48">
        <f t="shared" si="4"/>
        <v>720.11025443495589</v>
      </c>
      <c r="L37" s="48">
        <f t="shared" si="5"/>
        <v>2730.4780572537434</v>
      </c>
      <c r="M37" s="27">
        <f>N37*1.015</f>
        <v>120.26734999999998</v>
      </c>
      <c r="N37" s="29">
        <v>118.49</v>
      </c>
      <c r="O37" s="34"/>
      <c r="P37" s="34"/>
      <c r="Q37" s="34"/>
      <c r="R37" s="34"/>
    </row>
    <row r="38" spans="2:18" ht="34" x14ac:dyDescent="0.2">
      <c r="B38" s="95"/>
      <c r="C38" s="58"/>
      <c r="D38" s="10" t="s">
        <v>132</v>
      </c>
      <c r="E38" s="2"/>
      <c r="F38" s="7" t="s">
        <v>25</v>
      </c>
      <c r="G38" s="42">
        <v>100.44041051000001</v>
      </c>
      <c r="H38" s="43">
        <f t="shared" si="1"/>
        <v>101.44481461510001</v>
      </c>
      <c r="I38" s="47">
        <f t="shared" si="2"/>
        <v>102.9664868343265</v>
      </c>
      <c r="J38" s="48">
        <f t="shared" si="3"/>
        <v>514.83243417163249</v>
      </c>
      <c r="K38" s="48">
        <f t="shared" si="4"/>
        <v>588.37992476757995</v>
      </c>
      <c r="L38" s="48">
        <f t="shared" si="5"/>
        <v>2230.9895797374716</v>
      </c>
      <c r="M38" s="27">
        <f>N38*1.025</f>
        <v>98.266750000000002</v>
      </c>
      <c r="N38" s="29">
        <v>95.87</v>
      </c>
      <c r="O38" s="34"/>
      <c r="P38" s="34"/>
      <c r="Q38" s="34"/>
      <c r="R38" s="34"/>
    </row>
    <row r="39" spans="2:18" ht="68" x14ac:dyDescent="0.2">
      <c r="B39" s="95"/>
      <c r="C39" s="56" t="s">
        <v>41</v>
      </c>
      <c r="D39" s="2" t="s">
        <v>42</v>
      </c>
      <c r="E39" s="2"/>
      <c r="F39" s="7" t="s">
        <v>8</v>
      </c>
      <c r="G39" s="42">
        <v>153.12739506239998</v>
      </c>
      <c r="H39" s="43">
        <f t="shared" si="1"/>
        <v>154.658669013024</v>
      </c>
      <c r="I39" s="47">
        <f t="shared" si="2"/>
        <v>156.97854904821935</v>
      </c>
      <c r="J39" s="48">
        <f t="shared" si="3"/>
        <v>784.89274524109669</v>
      </c>
      <c r="K39" s="48">
        <f t="shared" si="4"/>
        <v>897.02028027553911</v>
      </c>
      <c r="L39" s="48">
        <f t="shared" si="5"/>
        <v>3401.276647734775</v>
      </c>
      <c r="M39" s="27">
        <f>N39*1.006</f>
        <v>149.81351999999998</v>
      </c>
      <c r="N39" s="29">
        <v>148.91999999999999</v>
      </c>
      <c r="O39" s="34"/>
      <c r="P39" s="34"/>
      <c r="Q39" s="34"/>
      <c r="R39" s="34"/>
    </row>
    <row r="40" spans="2:18" ht="25" customHeight="1" x14ac:dyDescent="0.2">
      <c r="B40" s="95"/>
      <c r="C40" s="57"/>
      <c r="D40" s="65" t="s">
        <v>43</v>
      </c>
      <c r="E40" s="11" t="s">
        <v>15</v>
      </c>
      <c r="F40" s="7" t="s">
        <v>17</v>
      </c>
      <c r="G40" s="42">
        <v>130.32074973280001</v>
      </c>
      <c r="H40" s="43">
        <f t="shared" si="1"/>
        <v>131.62395723012801</v>
      </c>
      <c r="I40" s="47">
        <f t="shared" si="2"/>
        <v>133.59831658857993</v>
      </c>
      <c r="J40" s="48">
        <f t="shared" si="3"/>
        <v>667.99158294289964</v>
      </c>
      <c r="K40" s="48">
        <f t="shared" si="4"/>
        <v>763.41895193474238</v>
      </c>
      <c r="L40" s="48">
        <f t="shared" si="5"/>
        <v>2894.6938109985595</v>
      </c>
      <c r="M40" s="27">
        <f>N40*1.006</f>
        <v>127.50044</v>
      </c>
      <c r="N40" s="29">
        <v>126.74</v>
      </c>
      <c r="O40" s="34"/>
      <c r="P40" s="34"/>
      <c r="Q40" s="34"/>
      <c r="R40" s="34"/>
    </row>
    <row r="41" spans="2:18" ht="25" customHeight="1" x14ac:dyDescent="0.2">
      <c r="B41" s="95"/>
      <c r="C41" s="57"/>
      <c r="D41" s="65"/>
      <c r="E41" s="2" t="s">
        <v>16</v>
      </c>
      <c r="F41" s="7" t="s">
        <v>18</v>
      </c>
      <c r="G41" s="42">
        <v>107.32260000000001</v>
      </c>
      <c r="H41" s="43">
        <f t="shared" si="1"/>
        <v>108.39582600000001</v>
      </c>
      <c r="I41" s="47">
        <f t="shared" si="2"/>
        <v>110.02176339</v>
      </c>
      <c r="J41" s="48">
        <f t="shared" si="3"/>
        <v>550.10881695</v>
      </c>
      <c r="K41" s="48">
        <f t="shared" si="4"/>
        <v>628.69579080000005</v>
      </c>
      <c r="L41" s="48">
        <f t="shared" si="5"/>
        <v>2383.8572647658998</v>
      </c>
      <c r="M41" s="27">
        <v>105</v>
      </c>
      <c r="N41" s="29">
        <v>92.64</v>
      </c>
      <c r="O41" s="34"/>
      <c r="P41" s="34"/>
      <c r="Q41" s="34"/>
      <c r="R41" s="34"/>
    </row>
    <row r="42" spans="2:18" ht="68" x14ac:dyDescent="0.2">
      <c r="B42" s="95"/>
      <c r="C42" s="58"/>
      <c r="D42" s="2" t="s">
        <v>151</v>
      </c>
      <c r="E42" s="2"/>
      <c r="F42" s="7" t="s">
        <v>20</v>
      </c>
      <c r="G42" s="42">
        <v>86.880200000000002</v>
      </c>
      <c r="H42" s="43">
        <f t="shared" si="1"/>
        <v>87.749002000000004</v>
      </c>
      <c r="I42" s="47">
        <f t="shared" si="2"/>
        <v>89.065237029999992</v>
      </c>
      <c r="J42" s="48">
        <f t="shared" si="3"/>
        <v>445.32618514999996</v>
      </c>
      <c r="K42" s="48">
        <f t="shared" si="4"/>
        <v>508.94421159999996</v>
      </c>
      <c r="L42" s="48">
        <f t="shared" si="5"/>
        <v>1929.7892143342997</v>
      </c>
      <c r="M42" s="27">
        <v>85</v>
      </c>
      <c r="N42" s="29">
        <v>77.3</v>
      </c>
      <c r="O42" s="34"/>
      <c r="P42" s="34"/>
      <c r="Q42" s="34"/>
      <c r="R42" s="34"/>
    </row>
    <row r="43" spans="2:18" ht="51" x14ac:dyDescent="0.2">
      <c r="B43" s="95"/>
      <c r="C43" s="56" t="s">
        <v>44</v>
      </c>
      <c r="D43" s="2" t="s">
        <v>45</v>
      </c>
      <c r="E43" s="2"/>
      <c r="F43" s="7" t="s">
        <v>8</v>
      </c>
      <c r="G43" s="42">
        <v>134.65997621120005</v>
      </c>
      <c r="H43" s="43">
        <f t="shared" si="1"/>
        <v>136.00657597331204</v>
      </c>
      <c r="I43" s="47">
        <f t="shared" si="2"/>
        <v>138.04667461291172</v>
      </c>
      <c r="J43" s="48">
        <f t="shared" si="3"/>
        <v>690.23337306455858</v>
      </c>
      <c r="K43" s="48">
        <f t="shared" si="4"/>
        <v>788.83814064520982</v>
      </c>
      <c r="L43" s="48">
        <f t="shared" si="5"/>
        <v>2991.077019791474</v>
      </c>
      <c r="M43" s="27">
        <f>N43*1.006</f>
        <v>131.74576000000002</v>
      </c>
      <c r="N43" s="29">
        <v>130.96</v>
      </c>
      <c r="O43" s="34"/>
      <c r="P43" s="34"/>
      <c r="Q43" s="34"/>
      <c r="R43" s="34"/>
    </row>
    <row r="44" spans="2:18" ht="34" x14ac:dyDescent="0.2">
      <c r="B44" s="95"/>
      <c r="C44" s="57"/>
      <c r="D44" s="2" t="s">
        <v>46</v>
      </c>
      <c r="E44" s="2"/>
      <c r="F44" s="73" t="s">
        <v>17</v>
      </c>
      <c r="G44" s="42">
        <v>134.67025873840001</v>
      </c>
      <c r="H44" s="43">
        <f t="shared" si="1"/>
        <v>136.016961325784</v>
      </c>
      <c r="I44" s="47">
        <f>H44*1.015-0.01</f>
        <v>138.04721574567074</v>
      </c>
      <c r="J44" s="48">
        <f>(I44/7)*35-0.01</f>
        <v>690.22607872835374</v>
      </c>
      <c r="K44" s="48">
        <f>J44+(I44/7*1.25*4)+0.01</f>
        <v>788.84123283240433</v>
      </c>
      <c r="L44" s="48">
        <f>(I44/7)*151.67-0.01</f>
        <v>2991.0787445922683</v>
      </c>
      <c r="M44" s="27">
        <f>N44*1.006</f>
        <v>131.75582</v>
      </c>
      <c r="N44" s="29">
        <v>130.97</v>
      </c>
      <c r="O44" s="34"/>
      <c r="P44" s="34"/>
      <c r="Q44" s="34"/>
      <c r="R44" s="34"/>
    </row>
    <row r="45" spans="2:18" ht="68" x14ac:dyDescent="0.2">
      <c r="B45" s="95"/>
      <c r="C45" s="57"/>
      <c r="D45" s="2" t="s">
        <v>47</v>
      </c>
      <c r="E45" s="2"/>
      <c r="F45" s="75"/>
      <c r="G45" s="42">
        <v>120.04850506000001</v>
      </c>
      <c r="H45" s="43">
        <f t="shared" si="1"/>
        <v>121.24899011060002</v>
      </c>
      <c r="I45" s="47">
        <f t="shared" si="2"/>
        <v>123.06772496225901</v>
      </c>
      <c r="J45" s="48">
        <f t="shared" si="3"/>
        <v>615.33862481129506</v>
      </c>
      <c r="K45" s="48">
        <f t="shared" si="4"/>
        <v>703.24414264148004</v>
      </c>
      <c r="L45" s="48">
        <f t="shared" si="5"/>
        <v>2666.5259778608315</v>
      </c>
      <c r="M45" s="27">
        <f>N45*1.006</f>
        <v>117.45050000000001</v>
      </c>
      <c r="N45" s="29">
        <v>116.75</v>
      </c>
      <c r="O45" s="34"/>
      <c r="P45" s="34"/>
      <c r="Q45" s="34"/>
      <c r="R45" s="34"/>
    </row>
    <row r="46" spans="2:18" ht="34" x14ac:dyDescent="0.2">
      <c r="B46" s="95"/>
      <c r="C46" s="57"/>
      <c r="D46" s="2" t="s">
        <v>48</v>
      </c>
      <c r="E46" s="2"/>
      <c r="F46" s="7" t="s">
        <v>22</v>
      </c>
      <c r="G46" s="42">
        <v>125.53166779999999</v>
      </c>
      <c r="H46" s="43">
        <f t="shared" si="1"/>
        <v>126.78698447799999</v>
      </c>
      <c r="I46" s="47">
        <f t="shared" si="2"/>
        <v>128.68878924516997</v>
      </c>
      <c r="J46" s="48">
        <f t="shared" si="3"/>
        <v>643.4439462258498</v>
      </c>
      <c r="K46" s="48">
        <f t="shared" si="4"/>
        <v>735.36450997239979</v>
      </c>
      <c r="L46" s="48">
        <f t="shared" si="5"/>
        <v>2788.3183806878469</v>
      </c>
      <c r="M46" s="27">
        <f>N46*1.015</f>
        <v>122.81499999999998</v>
      </c>
      <c r="N46" s="29">
        <v>121</v>
      </c>
      <c r="O46" s="34"/>
      <c r="P46" s="34"/>
      <c r="Q46" s="34"/>
      <c r="R46" s="34"/>
    </row>
    <row r="47" spans="2:18" ht="34" x14ac:dyDescent="0.2">
      <c r="B47" s="95"/>
      <c r="C47" s="57"/>
      <c r="D47" s="3" t="s">
        <v>49</v>
      </c>
      <c r="E47" s="12"/>
      <c r="F47" s="5" t="s">
        <v>8</v>
      </c>
      <c r="G47" s="42">
        <v>161.81613054640002</v>
      </c>
      <c r="H47" s="43">
        <f t="shared" si="1"/>
        <v>163.43429185186403</v>
      </c>
      <c r="I47" s="47">
        <f t="shared" si="2"/>
        <v>165.88580622964199</v>
      </c>
      <c r="J47" s="48">
        <f t="shared" si="3"/>
        <v>829.4290311482099</v>
      </c>
      <c r="K47" s="48">
        <f t="shared" si="4"/>
        <v>947.91889274081132</v>
      </c>
      <c r="L47" s="48">
        <f t="shared" si="5"/>
        <v>3594.2714615499708</v>
      </c>
      <c r="M47" s="27">
        <f>N47*1.006</f>
        <v>158.31422000000001</v>
      </c>
      <c r="N47" s="29">
        <v>157.37</v>
      </c>
      <c r="O47" s="34"/>
      <c r="P47" s="34"/>
      <c r="Q47" s="34"/>
      <c r="R47" s="34"/>
    </row>
    <row r="48" spans="2:18" ht="25" customHeight="1" x14ac:dyDescent="0.2">
      <c r="B48" s="95"/>
      <c r="C48" s="57"/>
      <c r="D48" s="62" t="s">
        <v>50</v>
      </c>
      <c r="E48" s="2" t="s">
        <v>15</v>
      </c>
      <c r="F48" s="5" t="s">
        <v>17</v>
      </c>
      <c r="G48" s="42">
        <v>145.52860746159999</v>
      </c>
      <c r="H48" s="43">
        <f t="shared" si="1"/>
        <v>146.98389353621599</v>
      </c>
      <c r="I48" s="47">
        <f t="shared" si="2"/>
        <v>149.18865193925922</v>
      </c>
      <c r="J48" s="48">
        <f t="shared" si="3"/>
        <v>745.94325969629608</v>
      </c>
      <c r="K48" s="48">
        <f t="shared" si="4"/>
        <v>852.50658251005268</v>
      </c>
      <c r="L48" s="48">
        <f t="shared" si="5"/>
        <v>3232.4918342324918</v>
      </c>
      <c r="M48" s="27">
        <f>N48*1.006</f>
        <v>142.37917999999999</v>
      </c>
      <c r="N48" s="29">
        <v>141.53</v>
      </c>
      <c r="O48" s="34"/>
      <c r="P48" s="34"/>
      <c r="Q48" s="34"/>
      <c r="R48" s="34"/>
    </row>
    <row r="49" spans="2:18" ht="25" customHeight="1" x14ac:dyDescent="0.2">
      <c r="B49" s="95"/>
      <c r="C49" s="57"/>
      <c r="D49" s="62"/>
      <c r="E49" s="2" t="s">
        <v>16</v>
      </c>
      <c r="F49" s="7" t="s">
        <v>18</v>
      </c>
      <c r="G49" s="42">
        <v>122.92766378199998</v>
      </c>
      <c r="H49" s="43">
        <f t="shared" si="1"/>
        <v>124.15694041981999</v>
      </c>
      <c r="I49" s="47">
        <f t="shared" si="2"/>
        <v>126.01929452611728</v>
      </c>
      <c r="J49" s="48">
        <f t="shared" si="3"/>
        <v>630.09647263058639</v>
      </c>
      <c r="K49" s="48">
        <f t="shared" si="4"/>
        <v>720.11025443495589</v>
      </c>
      <c r="L49" s="48">
        <f t="shared" si="5"/>
        <v>2730.4780572537434</v>
      </c>
      <c r="M49" s="27">
        <f>N49*1.015</f>
        <v>120.26734999999998</v>
      </c>
      <c r="N49" s="29">
        <v>118.49</v>
      </c>
      <c r="O49" s="34"/>
      <c r="P49" s="34"/>
      <c r="Q49" s="34"/>
      <c r="R49" s="34"/>
    </row>
    <row r="50" spans="2:18" ht="34" x14ac:dyDescent="0.2">
      <c r="B50" s="95"/>
      <c r="C50" s="57"/>
      <c r="D50" s="10" t="s">
        <v>51</v>
      </c>
      <c r="E50" s="2"/>
      <c r="F50" s="7" t="s">
        <v>20</v>
      </c>
      <c r="G50" s="42">
        <v>101.91027017600001</v>
      </c>
      <c r="H50" s="43">
        <f t="shared" si="1"/>
        <v>102.92937287776002</v>
      </c>
      <c r="I50" s="47">
        <f t="shared" si="2"/>
        <v>104.47331347092641</v>
      </c>
      <c r="J50" s="48">
        <f t="shared" si="3"/>
        <v>522.36656735463202</v>
      </c>
      <c r="K50" s="48">
        <f t="shared" si="4"/>
        <v>596.99036269100804</v>
      </c>
      <c r="L50" s="48">
        <f t="shared" si="5"/>
        <v>2263.6382077336298</v>
      </c>
      <c r="M50" s="27">
        <f>N50*1.04</f>
        <v>99.704800000000006</v>
      </c>
      <c r="N50" s="29">
        <v>95.87</v>
      </c>
      <c r="O50" s="34"/>
      <c r="P50" s="34"/>
      <c r="Q50" s="34"/>
      <c r="R50" s="34"/>
    </row>
    <row r="51" spans="2:18" ht="25" customHeight="1" x14ac:dyDescent="0.2">
      <c r="B51" s="95"/>
      <c r="C51" s="57"/>
      <c r="D51" s="63" t="s">
        <v>52</v>
      </c>
      <c r="E51" s="2" t="s">
        <v>15</v>
      </c>
      <c r="F51" s="7" t="s">
        <v>17</v>
      </c>
      <c r="G51" s="42">
        <v>200.92058148800004</v>
      </c>
      <c r="H51" s="43">
        <f t="shared" si="1"/>
        <v>202.92978730288004</v>
      </c>
      <c r="I51" s="47">
        <f t="shared" si="2"/>
        <v>205.97373411242322</v>
      </c>
      <c r="J51" s="48">
        <f t="shared" si="3"/>
        <v>1029.8686705621162</v>
      </c>
      <c r="K51" s="48">
        <f t="shared" si="4"/>
        <v>1176.9927663567041</v>
      </c>
      <c r="L51" s="48">
        <f t="shared" si="5"/>
        <v>4462.8623218330322</v>
      </c>
      <c r="M51" s="27">
        <f>N51*1.006</f>
        <v>196.57240000000002</v>
      </c>
      <c r="N51" s="29">
        <v>195.4</v>
      </c>
      <c r="O51" s="34"/>
      <c r="P51" s="34"/>
      <c r="Q51" s="34"/>
      <c r="R51" s="34"/>
    </row>
    <row r="52" spans="2:18" ht="41" customHeight="1" x14ac:dyDescent="0.2">
      <c r="B52" s="95"/>
      <c r="C52" s="57"/>
      <c r="D52" s="64"/>
      <c r="E52" s="2" t="s">
        <v>16</v>
      </c>
      <c r="F52" s="7" t="s">
        <v>18</v>
      </c>
      <c r="G52" s="42">
        <v>138.57243692599997</v>
      </c>
      <c r="H52" s="43">
        <f t="shared" si="1"/>
        <v>139.95816129525997</v>
      </c>
      <c r="I52" s="47">
        <f t="shared" si="2"/>
        <v>142.05753371468884</v>
      </c>
      <c r="J52" s="48">
        <f t="shared" si="3"/>
        <v>710.28766857344431</v>
      </c>
      <c r="K52" s="48">
        <f t="shared" si="4"/>
        <v>811.75733551250778</v>
      </c>
      <c r="L52" s="48">
        <f t="shared" si="5"/>
        <v>3077.980876929551</v>
      </c>
      <c r="M52" s="27">
        <f>N52*1.015</f>
        <v>135.57354999999998</v>
      </c>
      <c r="N52" s="29">
        <v>133.57</v>
      </c>
      <c r="O52" s="34"/>
      <c r="P52" s="34"/>
      <c r="Q52" s="34"/>
      <c r="R52" s="34"/>
    </row>
    <row r="53" spans="2:18" ht="68" x14ac:dyDescent="0.2">
      <c r="B53" s="95"/>
      <c r="C53" s="57"/>
      <c r="D53" s="9" t="s">
        <v>53</v>
      </c>
      <c r="E53" s="2"/>
      <c r="F53" s="7" t="s">
        <v>20</v>
      </c>
      <c r="G53" s="42">
        <v>89.313663296000001</v>
      </c>
      <c r="H53" s="43">
        <f t="shared" si="1"/>
        <v>90.206799928959995</v>
      </c>
      <c r="I53" s="47">
        <f t="shared" si="2"/>
        <v>91.559901927894387</v>
      </c>
      <c r="J53" s="48">
        <f t="shared" si="3"/>
        <v>457.79950963947192</v>
      </c>
      <c r="K53" s="48">
        <f t="shared" si="4"/>
        <v>523.19943958796796</v>
      </c>
      <c r="L53" s="48">
        <f t="shared" si="5"/>
        <v>1983.8414750576771</v>
      </c>
      <c r="M53" s="27">
        <f>N53*1.04</f>
        <v>87.380799999999994</v>
      </c>
      <c r="N53" s="29">
        <v>84.02</v>
      </c>
      <c r="O53" s="34"/>
      <c r="P53" s="34"/>
      <c r="Q53" s="34"/>
      <c r="R53" s="34"/>
    </row>
    <row r="54" spans="2:18" ht="25" customHeight="1" x14ac:dyDescent="0.2">
      <c r="B54" s="95"/>
      <c r="C54" s="57"/>
      <c r="D54" s="65" t="s">
        <v>54</v>
      </c>
      <c r="E54" s="2" t="s">
        <v>15</v>
      </c>
      <c r="F54" s="7" t="s">
        <v>17</v>
      </c>
      <c r="G54" s="42">
        <v>134.65997621120005</v>
      </c>
      <c r="H54" s="43">
        <f t="shared" si="1"/>
        <v>136.00657597331204</v>
      </c>
      <c r="I54" s="47">
        <f t="shared" si="2"/>
        <v>138.04667461291172</v>
      </c>
      <c r="J54" s="48">
        <f t="shared" si="3"/>
        <v>690.23337306455858</v>
      </c>
      <c r="K54" s="48">
        <f t="shared" si="4"/>
        <v>788.83814064520982</v>
      </c>
      <c r="L54" s="48">
        <f t="shared" si="5"/>
        <v>2991.077019791474</v>
      </c>
      <c r="M54" s="27">
        <f>N54*1.006</f>
        <v>131.74576000000002</v>
      </c>
      <c r="N54" s="29">
        <v>130.96</v>
      </c>
      <c r="O54" s="34"/>
      <c r="P54" s="34"/>
      <c r="Q54" s="34"/>
      <c r="R54" s="34"/>
    </row>
    <row r="55" spans="2:18" ht="15" customHeight="1" x14ac:dyDescent="0.2">
      <c r="B55" s="95"/>
      <c r="C55" s="57"/>
      <c r="D55" s="65"/>
      <c r="E55" s="63" t="s">
        <v>16</v>
      </c>
      <c r="F55" s="73" t="s">
        <v>18</v>
      </c>
      <c r="G55" s="82">
        <v>103.931921324</v>
      </c>
      <c r="H55" s="84">
        <f t="shared" si="1"/>
        <v>104.97124053724001</v>
      </c>
      <c r="I55" s="86">
        <f t="shared" si="2"/>
        <v>106.54580914529859</v>
      </c>
      <c r="J55" s="86">
        <f t="shared" si="3"/>
        <v>532.72904572649293</v>
      </c>
      <c r="K55" s="86">
        <f t="shared" si="4"/>
        <v>608.83319511599188</v>
      </c>
      <c r="L55" s="86">
        <f t="shared" si="5"/>
        <v>2308.5432675810625</v>
      </c>
      <c r="M55" s="79">
        <f>N55*1.015</f>
        <v>101.6827</v>
      </c>
      <c r="N55" s="78">
        <v>100.18</v>
      </c>
      <c r="O55" s="34"/>
      <c r="P55" s="34"/>
      <c r="Q55" s="34"/>
      <c r="R55" s="34"/>
    </row>
    <row r="56" spans="2:18" ht="15" customHeight="1" x14ac:dyDescent="0.2">
      <c r="B56" s="95"/>
      <c r="C56" s="57"/>
      <c r="D56" s="65"/>
      <c r="E56" s="69"/>
      <c r="F56" s="75"/>
      <c r="G56" s="83">
        <v>0</v>
      </c>
      <c r="H56" s="85"/>
      <c r="I56" s="87"/>
      <c r="J56" s="87"/>
      <c r="K56" s="87"/>
      <c r="L56" s="87"/>
      <c r="M56" s="79"/>
      <c r="N56" s="78"/>
      <c r="O56" s="34"/>
      <c r="P56" s="34"/>
      <c r="Q56" s="34"/>
      <c r="R56" s="34"/>
    </row>
    <row r="57" spans="2:18" ht="51" x14ac:dyDescent="0.2">
      <c r="B57" s="95"/>
      <c r="C57" s="57"/>
      <c r="D57" s="3" t="s">
        <v>55</v>
      </c>
      <c r="E57" s="3"/>
      <c r="F57" s="8" t="s">
        <v>20</v>
      </c>
      <c r="G57" s="42">
        <v>89.313663296000001</v>
      </c>
      <c r="H57" s="43">
        <f t="shared" si="1"/>
        <v>90.206799928959995</v>
      </c>
      <c r="I57" s="47">
        <f t="shared" si="2"/>
        <v>91.559901927894387</v>
      </c>
      <c r="J57" s="48">
        <f t="shared" si="3"/>
        <v>457.79950963947192</v>
      </c>
      <c r="K57" s="48">
        <f t="shared" si="4"/>
        <v>523.19943958796796</v>
      </c>
      <c r="L57" s="48">
        <f t="shared" si="5"/>
        <v>1983.8414750576771</v>
      </c>
      <c r="M57" s="27">
        <f>N57*1.04</f>
        <v>87.380799999999994</v>
      </c>
      <c r="N57" s="29">
        <v>84.02</v>
      </c>
      <c r="O57" s="34"/>
      <c r="P57" s="34"/>
      <c r="Q57" s="34"/>
      <c r="R57" s="34"/>
    </row>
    <row r="58" spans="2:18" ht="16" customHeight="1" x14ac:dyDescent="0.2">
      <c r="B58" s="95"/>
      <c r="C58" s="57"/>
      <c r="D58" s="63" t="s">
        <v>56</v>
      </c>
      <c r="E58" s="73"/>
      <c r="F58" s="73" t="s">
        <v>25</v>
      </c>
      <c r="G58" s="82">
        <v>87.644745760000006</v>
      </c>
      <c r="H58" s="44">
        <f t="shared" si="1"/>
        <v>88.5211932176</v>
      </c>
      <c r="I58" s="51">
        <f t="shared" si="2"/>
        <v>89.849011115863988</v>
      </c>
      <c r="J58" s="49">
        <f t="shared" si="3"/>
        <v>449.24505557931997</v>
      </c>
      <c r="K58" s="49">
        <f t="shared" si="4"/>
        <v>513.42292066207995</v>
      </c>
      <c r="L58" s="49">
        <f t="shared" si="5"/>
        <v>1946.7713594204415</v>
      </c>
      <c r="M58" s="79">
        <f>N58*1.04</f>
        <v>85.748000000000005</v>
      </c>
      <c r="N58" s="78">
        <v>82.45</v>
      </c>
      <c r="O58" s="34"/>
      <c r="P58" s="34"/>
      <c r="Q58" s="34"/>
      <c r="R58" s="34"/>
    </row>
    <row r="59" spans="2:18" ht="16" customHeight="1" x14ac:dyDescent="0.2">
      <c r="B59" s="95"/>
      <c r="C59" s="57"/>
      <c r="D59" s="69"/>
      <c r="E59" s="75"/>
      <c r="F59" s="75"/>
      <c r="G59" s="83">
        <v>0</v>
      </c>
      <c r="H59" s="45"/>
      <c r="I59" s="52"/>
      <c r="J59" s="50"/>
      <c r="K59" s="50"/>
      <c r="L59" s="50"/>
      <c r="M59" s="79"/>
      <c r="N59" s="78"/>
      <c r="O59" s="34"/>
      <c r="P59" s="34"/>
      <c r="Q59" s="34"/>
      <c r="R59" s="34"/>
    </row>
    <row r="60" spans="2:18" ht="34" x14ac:dyDescent="0.2">
      <c r="B60" s="95"/>
      <c r="C60" s="57"/>
      <c r="D60" s="13" t="s">
        <v>57</v>
      </c>
      <c r="E60" s="2"/>
      <c r="F60" s="7" t="s">
        <v>18</v>
      </c>
      <c r="G60" s="42">
        <v>121.12249764999999</v>
      </c>
      <c r="H60" s="43">
        <f t="shared" si="1"/>
        <v>122.33372262649999</v>
      </c>
      <c r="I60" s="47">
        <f t="shared" si="2"/>
        <v>124.16872846589747</v>
      </c>
      <c r="J60" s="48">
        <f t="shared" si="3"/>
        <v>620.84364232948735</v>
      </c>
      <c r="K60" s="48">
        <f t="shared" si="4"/>
        <v>709.53559123369985</v>
      </c>
      <c r="L60" s="48">
        <f t="shared" si="5"/>
        <v>2690.3815780603813</v>
      </c>
      <c r="M60" s="27">
        <f>N60*1.015</f>
        <v>118.50124999999998</v>
      </c>
      <c r="N60" s="29">
        <v>116.75</v>
      </c>
      <c r="O60" s="34"/>
      <c r="P60" s="34"/>
      <c r="Q60" s="34"/>
      <c r="R60" s="34"/>
    </row>
    <row r="61" spans="2:18" ht="34" x14ac:dyDescent="0.2">
      <c r="B61" s="95"/>
      <c r="C61" s="58"/>
      <c r="D61" s="9" t="s">
        <v>58</v>
      </c>
      <c r="E61" s="2"/>
      <c r="F61" s="7" t="s">
        <v>20</v>
      </c>
      <c r="G61" s="42">
        <v>89.313663296000001</v>
      </c>
      <c r="H61" s="43">
        <f t="shared" si="1"/>
        <v>90.206799928959995</v>
      </c>
      <c r="I61" s="47">
        <f t="shared" si="2"/>
        <v>91.559901927894387</v>
      </c>
      <c r="J61" s="48">
        <f t="shared" si="3"/>
        <v>457.79950963947192</v>
      </c>
      <c r="K61" s="48">
        <f t="shared" si="4"/>
        <v>523.19943958796796</v>
      </c>
      <c r="L61" s="48">
        <f t="shared" si="5"/>
        <v>1983.8414750576771</v>
      </c>
      <c r="M61" s="27">
        <f>N61*1.04</f>
        <v>87.380799999999994</v>
      </c>
      <c r="N61" s="29">
        <v>84.02</v>
      </c>
      <c r="O61" s="34"/>
      <c r="P61" s="34"/>
      <c r="Q61" s="34"/>
      <c r="R61" s="34"/>
    </row>
    <row r="62" spans="2:18" ht="34" x14ac:dyDescent="0.2">
      <c r="B62" s="95"/>
      <c r="C62" s="56" t="s">
        <v>59</v>
      </c>
      <c r="D62" s="2" t="s">
        <v>60</v>
      </c>
      <c r="E62" s="11"/>
      <c r="F62" s="5" t="s">
        <v>18</v>
      </c>
      <c r="G62" s="42">
        <v>96.109534751999988</v>
      </c>
      <c r="H62" s="43">
        <f t="shared" si="1"/>
        <v>97.070630099519988</v>
      </c>
      <c r="I62" s="47">
        <f t="shared" si="2"/>
        <v>98.52668955101278</v>
      </c>
      <c r="J62" s="48">
        <f t="shared" si="3"/>
        <v>492.63344775506391</v>
      </c>
      <c r="K62" s="48">
        <f t="shared" si="4"/>
        <v>563.00965457721588</v>
      </c>
      <c r="L62" s="48">
        <f t="shared" si="5"/>
        <v>2134.7918577431583</v>
      </c>
      <c r="M62" s="27">
        <f>N62*1.015</f>
        <v>94.029599999999988</v>
      </c>
      <c r="N62" s="29">
        <v>92.64</v>
      </c>
      <c r="O62" s="34"/>
      <c r="P62" s="34"/>
      <c r="Q62" s="34"/>
      <c r="R62" s="34"/>
    </row>
    <row r="63" spans="2:18" ht="34" customHeight="1" x14ac:dyDescent="0.2">
      <c r="B63" s="95"/>
      <c r="C63" s="57"/>
      <c r="D63" s="2" t="s">
        <v>61</v>
      </c>
      <c r="E63" s="2"/>
      <c r="F63" s="74" t="s">
        <v>17</v>
      </c>
      <c r="G63" s="42">
        <v>122.72196213199999</v>
      </c>
      <c r="H63" s="43">
        <f t="shared" si="1"/>
        <v>123.94918175331999</v>
      </c>
      <c r="I63" s="47">
        <f t="shared" si="2"/>
        <v>125.80841947961977</v>
      </c>
      <c r="J63" s="48">
        <f t="shared" si="3"/>
        <v>629.0420973980988</v>
      </c>
      <c r="K63" s="48">
        <f t="shared" si="4"/>
        <v>718.90525416925584</v>
      </c>
      <c r="L63" s="48">
        <f t="shared" si="5"/>
        <v>2725.9089974962758</v>
      </c>
      <c r="M63" s="27">
        <f>N63*1.006</f>
        <v>120.06609999999999</v>
      </c>
      <c r="N63" s="29">
        <v>119.35</v>
      </c>
      <c r="O63" s="34"/>
      <c r="P63" s="34"/>
      <c r="Q63" s="34"/>
      <c r="R63" s="34"/>
    </row>
    <row r="64" spans="2:18" ht="68" x14ac:dyDescent="0.2">
      <c r="B64" s="95"/>
      <c r="C64" s="57"/>
      <c r="D64" s="2" t="s">
        <v>62</v>
      </c>
      <c r="E64" s="2"/>
      <c r="F64" s="75"/>
      <c r="G64" s="42">
        <v>122.72196213199999</v>
      </c>
      <c r="H64" s="43">
        <f t="shared" si="1"/>
        <v>123.94918175331999</v>
      </c>
      <c r="I64" s="47">
        <f t="shared" si="2"/>
        <v>125.80841947961977</v>
      </c>
      <c r="J64" s="48">
        <f t="shared" si="3"/>
        <v>629.0420973980988</v>
      </c>
      <c r="K64" s="48">
        <f t="shared" si="4"/>
        <v>718.90525416925584</v>
      </c>
      <c r="L64" s="48">
        <f t="shared" si="5"/>
        <v>2725.9089974962758</v>
      </c>
      <c r="M64" s="27">
        <f>N64*1.006</f>
        <v>120.06609999999999</v>
      </c>
      <c r="N64" s="29">
        <v>119.35</v>
      </c>
      <c r="O64" s="34"/>
      <c r="P64" s="34"/>
      <c r="Q64" s="34"/>
      <c r="R64" s="34"/>
    </row>
    <row r="65" spans="2:18" ht="68" x14ac:dyDescent="0.2">
      <c r="B65" s="95"/>
      <c r="C65" s="57"/>
      <c r="D65" s="2" t="s">
        <v>63</v>
      </c>
      <c r="E65" s="2"/>
      <c r="F65" s="7" t="s">
        <v>18</v>
      </c>
      <c r="G65" s="42">
        <v>96.109534751999988</v>
      </c>
      <c r="H65" s="43">
        <f t="shared" si="1"/>
        <v>97.070630099519988</v>
      </c>
      <c r="I65" s="47">
        <f t="shared" si="2"/>
        <v>98.52668955101278</v>
      </c>
      <c r="J65" s="48">
        <f t="shared" si="3"/>
        <v>492.63344775506391</v>
      </c>
      <c r="K65" s="48">
        <f t="shared" si="4"/>
        <v>563.00965457721588</v>
      </c>
      <c r="L65" s="48">
        <f t="shared" si="5"/>
        <v>2134.7918577431583</v>
      </c>
      <c r="M65" s="27">
        <f>N65*1.015</f>
        <v>94.029599999999988</v>
      </c>
      <c r="N65" s="29">
        <v>92.64</v>
      </c>
      <c r="O65" s="34"/>
      <c r="P65" s="34"/>
      <c r="Q65" s="34"/>
      <c r="R65" s="34"/>
    </row>
    <row r="66" spans="2:18" ht="68" x14ac:dyDescent="0.2">
      <c r="B66" s="95"/>
      <c r="C66" s="57"/>
      <c r="D66" s="2" t="s">
        <v>64</v>
      </c>
      <c r="E66" s="2"/>
      <c r="F66" s="7" t="s">
        <v>20</v>
      </c>
      <c r="G66" s="42">
        <v>86.880200000000002</v>
      </c>
      <c r="H66" s="43">
        <f t="shared" si="1"/>
        <v>87.749002000000004</v>
      </c>
      <c r="I66" s="47">
        <f t="shared" si="2"/>
        <v>89.065237029999992</v>
      </c>
      <c r="J66" s="48">
        <f t="shared" si="3"/>
        <v>445.32618514999996</v>
      </c>
      <c r="K66" s="48">
        <f t="shared" si="4"/>
        <v>508.94421159999996</v>
      </c>
      <c r="L66" s="48">
        <f t="shared" si="5"/>
        <v>1929.7892143342997</v>
      </c>
      <c r="M66" s="27">
        <v>85</v>
      </c>
      <c r="N66" s="29">
        <v>77.3</v>
      </c>
      <c r="O66" s="34"/>
      <c r="P66" s="34"/>
      <c r="Q66" s="34"/>
      <c r="R66" s="34"/>
    </row>
    <row r="67" spans="2:18" ht="32" customHeight="1" x14ac:dyDescent="0.2">
      <c r="B67" s="95"/>
      <c r="C67" s="57"/>
      <c r="D67" s="14" t="s">
        <v>65</v>
      </c>
      <c r="E67" s="2"/>
      <c r="F67" s="8" t="s">
        <v>22</v>
      </c>
      <c r="G67" s="42">
        <v>124.42159437399999</v>
      </c>
      <c r="H67" s="43">
        <f t="shared" si="1"/>
        <v>125.66581031774</v>
      </c>
      <c r="I67" s="47">
        <f t="shared" si="2"/>
        <v>127.55079747250609</v>
      </c>
      <c r="J67" s="48">
        <f t="shared" si="3"/>
        <v>637.75398736253044</v>
      </c>
      <c r="K67" s="48">
        <f t="shared" si="4"/>
        <v>728.86169984289199</v>
      </c>
      <c r="L67" s="48">
        <f t="shared" si="5"/>
        <v>2763.6613503792855</v>
      </c>
      <c r="M67" s="27">
        <f>N67*1.015</f>
        <v>121.72895</v>
      </c>
      <c r="N67" s="29">
        <v>119.93</v>
      </c>
      <c r="O67" s="34"/>
      <c r="P67" s="34"/>
      <c r="Q67" s="34"/>
      <c r="R67" s="34"/>
    </row>
    <row r="68" spans="2:18" ht="16" customHeight="1" x14ac:dyDescent="0.2">
      <c r="B68" s="95"/>
      <c r="C68" s="57"/>
      <c r="D68" s="63" t="s">
        <v>66</v>
      </c>
      <c r="E68" s="73"/>
      <c r="F68" s="73" t="s">
        <v>18</v>
      </c>
      <c r="G68" s="82">
        <v>97.101399999999998</v>
      </c>
      <c r="H68" s="84">
        <f t="shared" ref="H68:H131" si="6">G68*1.01</f>
        <v>98.072413999999995</v>
      </c>
      <c r="I68" s="86">
        <f t="shared" ref="I68:I131" si="7">H68*1.015</f>
        <v>99.543500209999991</v>
      </c>
      <c r="J68" s="86">
        <f t="shared" ref="J68:J131" si="8">(I68/7)*35</f>
        <v>497.71750104999995</v>
      </c>
      <c r="K68" s="86">
        <f t="shared" ref="K68:K131" si="9">J68+(I68/7*1.25*4)</f>
        <v>568.82000119999998</v>
      </c>
      <c r="L68" s="86">
        <f t="shared" ref="L68:L131" si="10">(I68/7)*151.67</f>
        <v>2156.8232395500995</v>
      </c>
      <c r="M68" s="80">
        <v>95</v>
      </c>
      <c r="N68" s="78">
        <v>77.3</v>
      </c>
      <c r="O68" s="34"/>
      <c r="P68" s="34"/>
      <c r="Q68" s="34"/>
      <c r="R68" s="34"/>
    </row>
    <row r="69" spans="2:18" ht="16" customHeight="1" x14ac:dyDescent="0.2">
      <c r="B69" s="95"/>
      <c r="C69" s="58"/>
      <c r="D69" s="69"/>
      <c r="E69" s="75"/>
      <c r="F69" s="75"/>
      <c r="G69" s="83">
        <v>0</v>
      </c>
      <c r="H69" s="85"/>
      <c r="I69" s="87"/>
      <c r="J69" s="87"/>
      <c r="K69" s="87"/>
      <c r="L69" s="87"/>
      <c r="M69" s="81"/>
      <c r="N69" s="78"/>
      <c r="O69" s="34"/>
      <c r="P69" s="34"/>
      <c r="Q69" s="34"/>
      <c r="R69" s="34"/>
    </row>
    <row r="70" spans="2:18" ht="34" x14ac:dyDescent="0.2">
      <c r="B70" s="95"/>
      <c r="C70" s="59" t="s">
        <v>67</v>
      </c>
      <c r="D70" s="2" t="s">
        <v>68</v>
      </c>
      <c r="E70" s="2"/>
      <c r="F70" s="7" t="s">
        <v>8</v>
      </c>
      <c r="G70" s="42">
        <v>155.30729082880001</v>
      </c>
      <c r="H70" s="43">
        <f t="shared" si="6"/>
        <v>156.86036373708799</v>
      </c>
      <c r="I70" s="47">
        <f t="shared" si="7"/>
        <v>159.2132691931443</v>
      </c>
      <c r="J70" s="48">
        <f t="shared" si="8"/>
        <v>796.06634596572155</v>
      </c>
      <c r="K70" s="48">
        <f t="shared" si="9"/>
        <v>909.79010967511033</v>
      </c>
      <c r="L70" s="48">
        <f t="shared" si="10"/>
        <v>3449.6966483605993</v>
      </c>
      <c r="M70" s="27">
        <f>N70*1.006</f>
        <v>151.94623999999999</v>
      </c>
      <c r="N70" s="29">
        <v>151.04</v>
      </c>
      <c r="O70" s="34"/>
      <c r="P70" s="34"/>
      <c r="Q70" s="34"/>
      <c r="R70" s="34"/>
    </row>
    <row r="71" spans="2:18" ht="34" x14ac:dyDescent="0.2">
      <c r="B71" s="95"/>
      <c r="C71" s="60"/>
      <c r="D71" s="2" t="s">
        <v>69</v>
      </c>
      <c r="E71" s="2"/>
      <c r="F71" s="7" t="s">
        <v>17</v>
      </c>
      <c r="G71" s="42">
        <v>138.3205558944</v>
      </c>
      <c r="H71" s="43">
        <f t="shared" si="6"/>
        <v>139.70376145334401</v>
      </c>
      <c r="I71" s="47">
        <f t="shared" si="7"/>
        <v>141.79931787514417</v>
      </c>
      <c r="J71" s="48">
        <f t="shared" si="8"/>
        <v>708.99658937572087</v>
      </c>
      <c r="K71" s="48">
        <f t="shared" si="9"/>
        <v>810.28181642939535</v>
      </c>
      <c r="L71" s="48">
        <f t="shared" si="10"/>
        <v>3072.3860774461596</v>
      </c>
      <c r="M71" s="27">
        <f>N71*1.006</f>
        <v>135.32712000000001</v>
      </c>
      <c r="N71" s="29">
        <v>134.52000000000001</v>
      </c>
      <c r="O71" s="34"/>
      <c r="P71" s="34"/>
      <c r="Q71" s="34"/>
      <c r="R71" s="34"/>
    </row>
    <row r="72" spans="2:18" ht="51" x14ac:dyDescent="0.2">
      <c r="B72" s="95"/>
      <c r="C72" s="60"/>
      <c r="D72" s="2" t="s">
        <v>70</v>
      </c>
      <c r="E72" s="2"/>
      <c r="F72" s="73" t="s">
        <v>22</v>
      </c>
      <c r="G72" s="42">
        <v>120.52077560599999</v>
      </c>
      <c r="H72" s="43">
        <f t="shared" si="6"/>
        <v>121.72598336205999</v>
      </c>
      <c r="I72" s="47">
        <f t="shared" si="7"/>
        <v>123.55187311249088</v>
      </c>
      <c r="J72" s="48">
        <f t="shared" si="8"/>
        <v>617.75936556245438</v>
      </c>
      <c r="K72" s="48">
        <f t="shared" si="9"/>
        <v>706.01070349994779</v>
      </c>
      <c r="L72" s="48">
        <f t="shared" si="10"/>
        <v>2677.016084995927</v>
      </c>
      <c r="M72" s="27">
        <f>N72*1.015</f>
        <v>117.91255</v>
      </c>
      <c r="N72" s="29">
        <v>116.17</v>
      </c>
      <c r="O72" s="34"/>
      <c r="P72" s="34"/>
      <c r="Q72" s="34"/>
      <c r="R72" s="34"/>
    </row>
    <row r="73" spans="2:18" ht="34" x14ac:dyDescent="0.2">
      <c r="B73" s="95"/>
      <c r="C73" s="60"/>
      <c r="D73" s="2" t="s">
        <v>71</v>
      </c>
      <c r="E73" s="2"/>
      <c r="F73" s="75"/>
      <c r="G73" s="42">
        <v>105.747461974</v>
      </c>
      <c r="H73" s="43">
        <f t="shared" si="6"/>
        <v>106.80493659374001</v>
      </c>
      <c r="I73" s="47">
        <f t="shared" si="7"/>
        <v>108.4070106426461</v>
      </c>
      <c r="J73" s="48">
        <f t="shared" si="8"/>
        <v>542.03505321323053</v>
      </c>
      <c r="K73" s="48">
        <f t="shared" si="9"/>
        <v>619.46863224369201</v>
      </c>
      <c r="L73" s="48">
        <f t="shared" si="10"/>
        <v>2348.8701863100191</v>
      </c>
      <c r="M73" s="27">
        <f>N73*1.015</f>
        <v>103.45895</v>
      </c>
      <c r="N73" s="29">
        <v>101.93</v>
      </c>
      <c r="O73" s="34"/>
      <c r="P73" s="34"/>
      <c r="Q73" s="34"/>
      <c r="R73" s="34"/>
    </row>
    <row r="74" spans="2:18" ht="34" x14ac:dyDescent="0.2">
      <c r="B74" s="95"/>
      <c r="C74" s="60"/>
      <c r="D74" s="2" t="s">
        <v>72</v>
      </c>
      <c r="E74" s="2"/>
      <c r="F74" s="7" t="s">
        <v>18</v>
      </c>
      <c r="G74" s="42">
        <v>96.109534751999988</v>
      </c>
      <c r="H74" s="43">
        <f t="shared" si="6"/>
        <v>97.070630099519988</v>
      </c>
      <c r="I74" s="47">
        <f t="shared" si="7"/>
        <v>98.52668955101278</v>
      </c>
      <c r="J74" s="48">
        <f t="shared" si="8"/>
        <v>492.63344775506391</v>
      </c>
      <c r="K74" s="48">
        <f t="shared" si="9"/>
        <v>563.00965457721588</v>
      </c>
      <c r="L74" s="48">
        <f t="shared" si="10"/>
        <v>2134.7918577431583</v>
      </c>
      <c r="M74" s="27">
        <f>N74*1.015</f>
        <v>94.029599999999988</v>
      </c>
      <c r="N74" s="29">
        <v>92.64</v>
      </c>
      <c r="O74" s="34"/>
      <c r="P74" s="34"/>
      <c r="Q74" s="34"/>
      <c r="R74" s="34"/>
    </row>
    <row r="75" spans="2:18" ht="34" x14ac:dyDescent="0.2">
      <c r="B75" s="95"/>
      <c r="C75" s="60"/>
      <c r="D75" s="2" t="s">
        <v>73</v>
      </c>
      <c r="E75" s="2"/>
      <c r="F75" s="7" t="s">
        <v>25</v>
      </c>
      <c r="G75" s="42">
        <v>86.893998619999991</v>
      </c>
      <c r="H75" s="43">
        <f t="shared" si="6"/>
        <v>87.762938606199995</v>
      </c>
      <c r="I75" s="47">
        <f t="shared" si="7"/>
        <v>89.079382685292984</v>
      </c>
      <c r="J75" s="48">
        <f t="shared" si="8"/>
        <v>445.39691342646489</v>
      </c>
      <c r="K75" s="48">
        <f t="shared" si="9"/>
        <v>509.02504391595988</v>
      </c>
      <c r="L75" s="48">
        <f t="shared" si="10"/>
        <v>1930.0957102683408</v>
      </c>
      <c r="M75" s="27">
        <f>N75*1.025</f>
        <v>85.013499999999993</v>
      </c>
      <c r="N75" s="29">
        <v>82.94</v>
      </c>
      <c r="O75" s="34"/>
      <c r="P75" s="34"/>
      <c r="Q75" s="34"/>
      <c r="R75" s="34"/>
    </row>
    <row r="76" spans="2:18" ht="34" x14ac:dyDescent="0.2">
      <c r="B76" s="95"/>
      <c r="C76" s="60"/>
      <c r="D76" s="2" t="s">
        <v>74</v>
      </c>
      <c r="E76" s="2"/>
      <c r="F76" s="7" t="s">
        <v>20</v>
      </c>
      <c r="G76" s="42">
        <v>86.880200000000002</v>
      </c>
      <c r="H76" s="43">
        <f t="shared" si="6"/>
        <v>87.749002000000004</v>
      </c>
      <c r="I76" s="47">
        <f t="shared" si="7"/>
        <v>89.065237029999992</v>
      </c>
      <c r="J76" s="48">
        <f t="shared" si="8"/>
        <v>445.32618514999996</v>
      </c>
      <c r="K76" s="48">
        <f t="shared" si="9"/>
        <v>508.94421159999996</v>
      </c>
      <c r="L76" s="48">
        <f t="shared" si="10"/>
        <v>1929.7892143342997</v>
      </c>
      <c r="M76" s="27">
        <v>85</v>
      </c>
      <c r="N76" s="29">
        <v>77.3</v>
      </c>
      <c r="O76" s="34"/>
      <c r="P76" s="34"/>
      <c r="Q76" s="34"/>
      <c r="R76" s="34"/>
    </row>
    <row r="77" spans="2:18" ht="34" x14ac:dyDescent="0.2">
      <c r="B77" s="95"/>
      <c r="C77" s="60"/>
      <c r="D77" s="2" t="s">
        <v>75</v>
      </c>
      <c r="E77" s="2"/>
      <c r="F77" s="7" t="s">
        <v>8</v>
      </c>
      <c r="G77" s="42">
        <v>161.81613054640002</v>
      </c>
      <c r="H77" s="43">
        <f t="shared" si="6"/>
        <v>163.43429185186403</v>
      </c>
      <c r="I77" s="47">
        <f t="shared" si="7"/>
        <v>165.88580622964199</v>
      </c>
      <c r="J77" s="48">
        <f t="shared" si="8"/>
        <v>829.4290311482099</v>
      </c>
      <c r="K77" s="48">
        <f t="shared" si="9"/>
        <v>947.91889274081132</v>
      </c>
      <c r="L77" s="48">
        <f t="shared" si="10"/>
        <v>3594.2714615499708</v>
      </c>
      <c r="M77" s="27">
        <f>N77*1.006</f>
        <v>158.31422000000001</v>
      </c>
      <c r="N77" s="29">
        <v>157.37</v>
      </c>
      <c r="O77" s="34"/>
      <c r="P77" s="34"/>
      <c r="Q77" s="34"/>
      <c r="R77" s="34"/>
    </row>
    <row r="78" spans="2:18" ht="35" customHeight="1" x14ac:dyDescent="0.2">
      <c r="B78" s="95"/>
      <c r="C78" s="60"/>
      <c r="D78" s="2" t="s">
        <v>76</v>
      </c>
      <c r="E78" s="2"/>
      <c r="F78" s="7" t="s">
        <v>18</v>
      </c>
      <c r="G78" s="42">
        <v>111.754307896</v>
      </c>
      <c r="H78" s="43">
        <f t="shared" si="6"/>
        <v>112.87185097496</v>
      </c>
      <c r="I78" s="47">
        <f t="shared" si="7"/>
        <v>114.56492873958439</v>
      </c>
      <c r="J78" s="48">
        <f>(I78/7)*35+0.01</f>
        <v>572.83464369792193</v>
      </c>
      <c r="K78" s="48">
        <f>J78+(I78/7*1.25*4)-0.01</f>
        <v>654.65673565476789</v>
      </c>
      <c r="L78" s="48">
        <f t="shared" si="10"/>
        <v>2482.2946774189659</v>
      </c>
      <c r="M78" s="27">
        <f>N78*1.015</f>
        <v>109.33579999999999</v>
      </c>
      <c r="N78" s="29">
        <v>107.72</v>
      </c>
      <c r="O78" s="34"/>
      <c r="P78" s="34"/>
      <c r="Q78" s="34"/>
      <c r="R78" s="34"/>
    </row>
    <row r="79" spans="2:18" ht="51" x14ac:dyDescent="0.2">
      <c r="B79" s="96"/>
      <c r="C79" s="61"/>
      <c r="D79" s="2" t="s">
        <v>158</v>
      </c>
      <c r="E79" s="2"/>
      <c r="F79" s="8" t="s">
        <v>20</v>
      </c>
      <c r="G79" s="42">
        <v>86.880200000000002</v>
      </c>
      <c r="H79" s="43">
        <f t="shared" si="6"/>
        <v>87.749002000000004</v>
      </c>
      <c r="I79" s="47">
        <f t="shared" si="7"/>
        <v>89.065237029999992</v>
      </c>
      <c r="J79" s="48">
        <f t="shared" si="8"/>
        <v>445.32618514999996</v>
      </c>
      <c r="K79" s="48">
        <f t="shared" si="9"/>
        <v>508.94421159999996</v>
      </c>
      <c r="L79" s="48">
        <f t="shared" si="10"/>
        <v>1929.7892143342997</v>
      </c>
      <c r="M79" s="27">
        <v>85</v>
      </c>
      <c r="N79" s="29">
        <v>77.3</v>
      </c>
      <c r="O79" s="34"/>
      <c r="P79" s="34"/>
      <c r="Q79" s="34"/>
      <c r="R79" s="34"/>
    </row>
    <row r="80" spans="2:18" ht="60" customHeight="1" x14ac:dyDescent="0.2">
      <c r="B80" s="76" t="s">
        <v>77</v>
      </c>
      <c r="C80" s="57" t="s">
        <v>27</v>
      </c>
      <c r="D80" s="2" t="s">
        <v>78</v>
      </c>
      <c r="E80" s="2"/>
      <c r="F80" s="8" t="s">
        <v>17</v>
      </c>
      <c r="G80" s="42">
        <v>120.04850506000001</v>
      </c>
      <c r="H80" s="43">
        <f t="shared" si="6"/>
        <v>121.24899011060002</v>
      </c>
      <c r="I80" s="47">
        <f t="shared" si="7"/>
        <v>123.06772496225901</v>
      </c>
      <c r="J80" s="48">
        <f t="shared" si="8"/>
        <v>615.33862481129506</v>
      </c>
      <c r="K80" s="48">
        <f t="shared" si="9"/>
        <v>703.24414264148004</v>
      </c>
      <c r="L80" s="48">
        <f t="shared" si="10"/>
        <v>2666.5259778608315</v>
      </c>
      <c r="M80" s="27">
        <f>N80*1.006</f>
        <v>117.45050000000001</v>
      </c>
      <c r="N80" s="29">
        <v>116.75</v>
      </c>
      <c r="O80" s="34"/>
      <c r="P80" s="34"/>
      <c r="Q80" s="34"/>
      <c r="R80" s="34"/>
    </row>
    <row r="81" spans="2:18" ht="34" x14ac:dyDescent="0.2">
      <c r="B81" s="77"/>
      <c r="C81" s="57"/>
      <c r="D81" s="9" t="s">
        <v>30</v>
      </c>
      <c r="E81" s="2"/>
      <c r="F81" s="7" t="s">
        <v>20</v>
      </c>
      <c r="G81" s="42">
        <v>86.880200000000002</v>
      </c>
      <c r="H81" s="43">
        <f t="shared" si="6"/>
        <v>87.749002000000004</v>
      </c>
      <c r="I81" s="47">
        <f t="shared" si="7"/>
        <v>89.065237029999992</v>
      </c>
      <c r="J81" s="48">
        <f t="shared" si="8"/>
        <v>445.32618514999996</v>
      </c>
      <c r="K81" s="48">
        <f t="shared" si="9"/>
        <v>508.94421159999996</v>
      </c>
      <c r="L81" s="48">
        <f t="shared" si="10"/>
        <v>1929.7892143342997</v>
      </c>
      <c r="M81" s="27">
        <v>85</v>
      </c>
      <c r="N81" s="29">
        <v>77.3</v>
      </c>
      <c r="O81" s="34"/>
      <c r="P81" s="34"/>
      <c r="Q81" s="34"/>
      <c r="R81" s="34"/>
    </row>
    <row r="82" spans="2:18" ht="17" x14ac:dyDescent="0.2">
      <c r="B82" s="77"/>
      <c r="C82" s="56" t="s">
        <v>35</v>
      </c>
      <c r="D82" s="66" t="s">
        <v>79</v>
      </c>
      <c r="E82" s="3" t="s">
        <v>15</v>
      </c>
      <c r="F82" s="8" t="s">
        <v>17</v>
      </c>
      <c r="G82" s="42">
        <v>136.83987197760001</v>
      </c>
      <c r="H82" s="43">
        <f t="shared" si="6"/>
        <v>138.20827069737601</v>
      </c>
      <c r="I82" s="47">
        <f t="shared" si="7"/>
        <v>140.28139475783664</v>
      </c>
      <c r="J82" s="48">
        <f t="shared" si="8"/>
        <v>701.40697378918321</v>
      </c>
      <c r="K82" s="48">
        <f t="shared" si="9"/>
        <v>801.60797004478081</v>
      </c>
      <c r="L82" s="48">
        <f t="shared" si="10"/>
        <v>3039.4970204172973</v>
      </c>
      <c r="M82" s="27">
        <f>N82*1.006</f>
        <v>133.87848000000002</v>
      </c>
      <c r="N82" s="29">
        <v>133.08000000000001</v>
      </c>
      <c r="O82" s="34"/>
      <c r="P82" s="34"/>
      <c r="Q82" s="34"/>
      <c r="R82" s="34"/>
    </row>
    <row r="83" spans="2:18" ht="16" customHeight="1" x14ac:dyDescent="0.2">
      <c r="B83" s="77"/>
      <c r="C83" s="57"/>
      <c r="D83" s="67"/>
      <c r="E83" s="63" t="s">
        <v>16</v>
      </c>
      <c r="F83" s="73" t="s">
        <v>18</v>
      </c>
      <c r="G83" s="82">
        <v>111.754307896</v>
      </c>
      <c r="H83" s="84">
        <f t="shared" si="6"/>
        <v>112.87185097496</v>
      </c>
      <c r="I83" s="86">
        <f t="shared" si="7"/>
        <v>114.56492873958439</v>
      </c>
      <c r="J83" s="86">
        <f>(I83/7)*35+0.01</f>
        <v>572.83464369792193</v>
      </c>
      <c r="K83" s="86">
        <f>J83+(I83/7*1.25*4)-0.01</f>
        <v>654.65673565476789</v>
      </c>
      <c r="L83" s="86">
        <f t="shared" si="10"/>
        <v>2482.2946774189659</v>
      </c>
      <c r="M83" s="79">
        <f>N83*1.015</f>
        <v>109.33579999999999</v>
      </c>
      <c r="N83" s="78">
        <v>107.72</v>
      </c>
      <c r="O83" s="34"/>
      <c r="P83" s="34"/>
      <c r="Q83" s="34"/>
      <c r="R83" s="34"/>
    </row>
    <row r="84" spans="2:18" ht="16" customHeight="1" x14ac:dyDescent="0.2">
      <c r="B84" s="77"/>
      <c r="C84" s="57"/>
      <c r="D84" s="68"/>
      <c r="E84" s="69"/>
      <c r="F84" s="75"/>
      <c r="G84" s="83">
        <v>0</v>
      </c>
      <c r="H84" s="85"/>
      <c r="I84" s="87"/>
      <c r="J84" s="87"/>
      <c r="K84" s="87"/>
      <c r="L84" s="87"/>
      <c r="M84" s="79"/>
      <c r="N84" s="78"/>
      <c r="O84" s="34"/>
      <c r="P84" s="34"/>
      <c r="Q84" s="34"/>
      <c r="R84" s="34"/>
    </row>
    <row r="85" spans="2:18" ht="25" customHeight="1" x14ac:dyDescent="0.2">
      <c r="B85" s="77"/>
      <c r="C85" s="56" t="s">
        <v>38</v>
      </c>
      <c r="D85" s="65" t="s">
        <v>80</v>
      </c>
      <c r="E85" s="2" t="s">
        <v>15</v>
      </c>
      <c r="F85" s="7" t="s">
        <v>17</v>
      </c>
      <c r="G85" s="42">
        <v>136.83987197760001</v>
      </c>
      <c r="H85" s="43">
        <f t="shared" si="6"/>
        <v>138.20827069737601</v>
      </c>
      <c r="I85" s="47">
        <f t="shared" si="7"/>
        <v>140.28139475783664</v>
      </c>
      <c r="J85" s="48">
        <f t="shared" si="8"/>
        <v>701.40697378918321</v>
      </c>
      <c r="K85" s="48">
        <f t="shared" si="9"/>
        <v>801.60797004478081</v>
      </c>
      <c r="L85" s="48">
        <f t="shared" si="10"/>
        <v>3039.4970204172973</v>
      </c>
      <c r="M85" s="27">
        <f>N85*1.006</f>
        <v>133.87848000000002</v>
      </c>
      <c r="N85" s="29">
        <v>133.08000000000001</v>
      </c>
      <c r="O85" s="34"/>
      <c r="P85" s="34"/>
      <c r="Q85" s="34"/>
      <c r="R85" s="34"/>
    </row>
    <row r="86" spans="2:18" ht="25" customHeight="1" x14ac:dyDescent="0.2">
      <c r="B86" s="77"/>
      <c r="C86" s="57"/>
      <c r="D86" s="65"/>
      <c r="E86" s="11" t="s">
        <v>16</v>
      </c>
      <c r="F86" s="7" t="s">
        <v>18</v>
      </c>
      <c r="G86" s="42">
        <v>115.10527721</v>
      </c>
      <c r="H86" s="43">
        <f t="shared" si="6"/>
        <v>116.2563299821</v>
      </c>
      <c r="I86" s="47">
        <f t="shared" si="7"/>
        <v>118.00017493183148</v>
      </c>
      <c r="J86" s="48">
        <f t="shared" si="8"/>
        <v>590.00087465915738</v>
      </c>
      <c r="K86" s="48">
        <f t="shared" si="9"/>
        <v>674.28671389617989</v>
      </c>
      <c r="L86" s="48">
        <f t="shared" si="10"/>
        <v>2556.72664741584</v>
      </c>
      <c r="M86" s="27">
        <f>N86*1.015</f>
        <v>112.61425</v>
      </c>
      <c r="N86" s="29">
        <v>110.95</v>
      </c>
      <c r="O86" s="34"/>
      <c r="P86" s="34"/>
      <c r="Q86" s="34"/>
      <c r="R86" s="34"/>
    </row>
    <row r="87" spans="2:18" ht="40" customHeight="1" x14ac:dyDescent="0.2">
      <c r="B87" s="77"/>
      <c r="C87" s="58"/>
      <c r="D87" s="2" t="s">
        <v>82</v>
      </c>
      <c r="E87" s="2"/>
      <c r="F87" s="7" t="s">
        <v>20</v>
      </c>
      <c r="G87" s="42">
        <v>86.880200000000002</v>
      </c>
      <c r="H87" s="43">
        <f t="shared" si="6"/>
        <v>87.749002000000004</v>
      </c>
      <c r="I87" s="47">
        <f t="shared" si="7"/>
        <v>89.065237029999992</v>
      </c>
      <c r="J87" s="48">
        <f t="shared" si="8"/>
        <v>445.32618514999996</v>
      </c>
      <c r="K87" s="48">
        <f t="shared" si="9"/>
        <v>508.94421159999996</v>
      </c>
      <c r="L87" s="48">
        <f t="shared" si="10"/>
        <v>1929.7892143342997</v>
      </c>
      <c r="M87" s="27">
        <v>85</v>
      </c>
      <c r="N87" s="29">
        <v>77.3</v>
      </c>
      <c r="O87" s="34"/>
      <c r="P87" s="34"/>
      <c r="Q87" s="34"/>
      <c r="R87" s="34"/>
    </row>
    <row r="88" spans="2:18" ht="32" customHeight="1" x14ac:dyDescent="0.2">
      <c r="B88" s="77"/>
      <c r="C88" s="56" t="s">
        <v>83</v>
      </c>
      <c r="D88" s="65" t="s">
        <v>84</v>
      </c>
      <c r="E88" s="2" t="s">
        <v>15</v>
      </c>
      <c r="F88" s="7" t="s">
        <v>22</v>
      </c>
      <c r="G88" s="42">
        <v>124.42159437399999</v>
      </c>
      <c r="H88" s="43">
        <f t="shared" si="6"/>
        <v>125.66581031774</v>
      </c>
      <c r="I88" s="47">
        <f t="shared" si="7"/>
        <v>127.55079747250609</v>
      </c>
      <c r="J88" s="48">
        <f t="shared" si="8"/>
        <v>637.75398736253044</v>
      </c>
      <c r="K88" s="48">
        <f t="shared" si="9"/>
        <v>728.86169984289199</v>
      </c>
      <c r="L88" s="48">
        <f t="shared" si="10"/>
        <v>2763.6613503792855</v>
      </c>
      <c r="M88" s="27">
        <f>N88*1.015</f>
        <v>121.72895</v>
      </c>
      <c r="N88" s="29">
        <v>119.93</v>
      </c>
      <c r="O88" s="34"/>
      <c r="P88" s="34"/>
      <c r="Q88" s="34"/>
      <c r="R88" s="34"/>
    </row>
    <row r="89" spans="2:18" ht="32" customHeight="1" x14ac:dyDescent="0.2">
      <c r="B89" s="77"/>
      <c r="C89" s="57"/>
      <c r="D89" s="65"/>
      <c r="E89" s="11" t="s">
        <v>16</v>
      </c>
      <c r="F89" s="7" t="s">
        <v>18</v>
      </c>
      <c r="G89" s="42">
        <v>96.109534751999988</v>
      </c>
      <c r="H89" s="43">
        <f t="shared" si="6"/>
        <v>97.070630099519988</v>
      </c>
      <c r="I89" s="47">
        <f t="shared" si="7"/>
        <v>98.52668955101278</v>
      </c>
      <c r="J89" s="48">
        <f t="shared" si="8"/>
        <v>492.63344775506391</v>
      </c>
      <c r="K89" s="48">
        <f t="shared" si="9"/>
        <v>563.00965457721588</v>
      </c>
      <c r="L89" s="48">
        <f t="shared" si="10"/>
        <v>2134.7918577431583</v>
      </c>
      <c r="M89" s="27">
        <f>N89*1.015</f>
        <v>94.029599999999988</v>
      </c>
      <c r="N89" s="29">
        <v>92.64</v>
      </c>
      <c r="O89" s="34"/>
      <c r="P89" s="34"/>
      <c r="Q89" s="34"/>
      <c r="R89" s="34"/>
    </row>
    <row r="90" spans="2:18" ht="32" customHeight="1" x14ac:dyDescent="0.2">
      <c r="B90" s="77"/>
      <c r="C90" s="57"/>
      <c r="D90" s="65" t="s">
        <v>85</v>
      </c>
      <c r="E90" s="2" t="s">
        <v>15</v>
      </c>
      <c r="F90" s="7" t="s">
        <v>22</v>
      </c>
      <c r="G90" s="42">
        <v>121.12249764999999</v>
      </c>
      <c r="H90" s="43">
        <f t="shared" si="6"/>
        <v>122.33372262649999</v>
      </c>
      <c r="I90" s="47">
        <f t="shared" si="7"/>
        <v>124.16872846589747</v>
      </c>
      <c r="J90" s="48">
        <f t="shared" si="8"/>
        <v>620.84364232948735</v>
      </c>
      <c r="K90" s="48">
        <f t="shared" si="9"/>
        <v>709.53559123369985</v>
      </c>
      <c r="L90" s="48">
        <f t="shared" si="10"/>
        <v>2690.3815780603813</v>
      </c>
      <c r="M90" s="27">
        <f>N90*1.015</f>
        <v>118.50124999999998</v>
      </c>
      <c r="N90" s="29">
        <v>116.75</v>
      </c>
      <c r="O90" s="34"/>
      <c r="P90" s="34"/>
      <c r="Q90" s="34"/>
      <c r="R90" s="34"/>
    </row>
    <row r="91" spans="2:18" ht="32" customHeight="1" x14ac:dyDescent="0.2">
      <c r="B91" s="77"/>
      <c r="C91" s="57"/>
      <c r="D91" s="65"/>
      <c r="E91" s="11" t="s">
        <v>16</v>
      </c>
      <c r="F91" s="7" t="s">
        <v>18</v>
      </c>
      <c r="G91" s="42">
        <v>86.880200000000002</v>
      </c>
      <c r="H91" s="43">
        <f t="shared" si="6"/>
        <v>87.749002000000004</v>
      </c>
      <c r="I91" s="47">
        <f t="shared" si="7"/>
        <v>89.065237029999992</v>
      </c>
      <c r="J91" s="48">
        <f t="shared" si="8"/>
        <v>445.32618514999996</v>
      </c>
      <c r="K91" s="48">
        <f t="shared" si="9"/>
        <v>508.94421159999996</v>
      </c>
      <c r="L91" s="48">
        <f t="shared" si="10"/>
        <v>1929.7892143342997</v>
      </c>
      <c r="M91" s="27">
        <v>85</v>
      </c>
      <c r="N91" s="29">
        <v>82.45</v>
      </c>
      <c r="O91" s="34"/>
      <c r="P91" s="34"/>
      <c r="Q91" s="34"/>
      <c r="R91" s="34"/>
    </row>
    <row r="92" spans="2:18" ht="40" customHeight="1" x14ac:dyDescent="0.2">
      <c r="B92" s="77"/>
      <c r="C92" s="57"/>
      <c r="D92" s="2" t="s">
        <v>86</v>
      </c>
      <c r="E92" s="2"/>
      <c r="F92" s="7" t="s">
        <v>25</v>
      </c>
      <c r="G92" s="42">
        <v>86.880200000000002</v>
      </c>
      <c r="H92" s="43">
        <f t="shared" si="6"/>
        <v>87.749002000000004</v>
      </c>
      <c r="I92" s="47">
        <f t="shared" si="7"/>
        <v>89.065237029999992</v>
      </c>
      <c r="J92" s="48">
        <f t="shared" si="8"/>
        <v>445.32618514999996</v>
      </c>
      <c r="K92" s="48">
        <f t="shared" si="9"/>
        <v>508.94421159999996</v>
      </c>
      <c r="L92" s="48">
        <f t="shared" si="10"/>
        <v>1929.7892143342997</v>
      </c>
      <c r="M92" s="27">
        <f>85</f>
        <v>85</v>
      </c>
      <c r="N92" s="29">
        <v>82.45</v>
      </c>
      <c r="O92" s="34"/>
      <c r="P92" s="34"/>
      <c r="Q92" s="34"/>
      <c r="R92" s="34"/>
    </row>
    <row r="93" spans="2:18" ht="40" customHeight="1" x14ac:dyDescent="0.2">
      <c r="B93" s="77"/>
      <c r="C93" s="57"/>
      <c r="D93" s="2" t="s">
        <v>87</v>
      </c>
      <c r="E93" s="2"/>
      <c r="F93" s="73" t="s">
        <v>20</v>
      </c>
      <c r="G93" s="42">
        <v>86.880200000000002</v>
      </c>
      <c r="H93" s="43">
        <f t="shared" si="6"/>
        <v>87.749002000000004</v>
      </c>
      <c r="I93" s="47">
        <f t="shared" si="7"/>
        <v>89.065237029999992</v>
      </c>
      <c r="J93" s="48">
        <f t="shared" si="8"/>
        <v>445.32618514999996</v>
      </c>
      <c r="K93" s="48">
        <f t="shared" si="9"/>
        <v>508.94421159999996</v>
      </c>
      <c r="L93" s="48">
        <f t="shared" si="10"/>
        <v>1929.7892143342997</v>
      </c>
      <c r="M93" s="27">
        <v>85</v>
      </c>
      <c r="N93" s="29">
        <v>77.56</v>
      </c>
      <c r="O93" s="34"/>
      <c r="P93" s="34"/>
      <c r="Q93" s="34"/>
      <c r="R93" s="34"/>
    </row>
    <row r="94" spans="2:18" ht="40" customHeight="1" x14ac:dyDescent="0.2">
      <c r="B94" s="77"/>
      <c r="C94" s="57"/>
      <c r="D94" s="2" t="s">
        <v>88</v>
      </c>
      <c r="E94" s="2"/>
      <c r="F94" s="74"/>
      <c r="G94" s="42">
        <v>86.880200000000002</v>
      </c>
      <c r="H94" s="43">
        <f t="shared" si="6"/>
        <v>87.749002000000004</v>
      </c>
      <c r="I94" s="47">
        <f t="shared" si="7"/>
        <v>89.065237029999992</v>
      </c>
      <c r="J94" s="48">
        <f t="shared" si="8"/>
        <v>445.32618514999996</v>
      </c>
      <c r="K94" s="48">
        <f t="shared" si="9"/>
        <v>508.94421159999996</v>
      </c>
      <c r="L94" s="48">
        <f t="shared" si="10"/>
        <v>1929.7892143342997</v>
      </c>
      <c r="M94" s="27">
        <v>85</v>
      </c>
      <c r="N94" s="29">
        <v>77.3</v>
      </c>
      <c r="O94" s="34"/>
      <c r="P94" s="34"/>
      <c r="Q94" s="34"/>
      <c r="R94" s="34"/>
    </row>
    <row r="95" spans="2:18" ht="40" customHeight="1" x14ac:dyDescent="0.2">
      <c r="B95" s="77"/>
      <c r="C95" s="58"/>
      <c r="D95" s="2" t="s">
        <v>89</v>
      </c>
      <c r="E95" s="2"/>
      <c r="F95" s="75"/>
      <c r="G95" s="42">
        <v>86.880200000000002</v>
      </c>
      <c r="H95" s="43">
        <f t="shared" si="6"/>
        <v>87.749002000000004</v>
      </c>
      <c r="I95" s="47">
        <f t="shared" si="7"/>
        <v>89.065237029999992</v>
      </c>
      <c r="J95" s="48">
        <f t="shared" si="8"/>
        <v>445.32618514999996</v>
      </c>
      <c r="K95" s="48">
        <f t="shared" si="9"/>
        <v>508.94421159999996</v>
      </c>
      <c r="L95" s="48">
        <f t="shared" si="10"/>
        <v>1929.7892143342997</v>
      </c>
      <c r="M95" s="27">
        <v>85</v>
      </c>
      <c r="N95" s="29">
        <v>74.72</v>
      </c>
      <c r="O95" s="34"/>
      <c r="P95" s="34"/>
      <c r="Q95" s="34"/>
      <c r="R95" s="34"/>
    </row>
    <row r="96" spans="2:18" ht="68" x14ac:dyDescent="0.2">
      <c r="B96" s="70" t="s">
        <v>90</v>
      </c>
      <c r="C96" s="56" t="s">
        <v>27</v>
      </c>
      <c r="D96" s="2" t="s">
        <v>141</v>
      </c>
      <c r="E96" s="2"/>
      <c r="F96" s="7" t="s">
        <v>8</v>
      </c>
      <c r="G96" s="42">
        <v>161.81613054640002</v>
      </c>
      <c r="H96" s="43">
        <f t="shared" si="6"/>
        <v>163.43429185186403</v>
      </c>
      <c r="I96" s="47">
        <f t="shared" si="7"/>
        <v>165.88580622964199</v>
      </c>
      <c r="J96" s="48">
        <f t="shared" si="8"/>
        <v>829.4290311482099</v>
      </c>
      <c r="K96" s="48">
        <f t="shared" si="9"/>
        <v>947.91889274081132</v>
      </c>
      <c r="L96" s="48">
        <f t="shared" si="10"/>
        <v>3594.2714615499708</v>
      </c>
      <c r="M96" s="27">
        <f>N96*1.006</f>
        <v>158.31422000000001</v>
      </c>
      <c r="N96" s="29">
        <v>157.37</v>
      </c>
      <c r="O96" s="34"/>
      <c r="P96" s="34"/>
      <c r="Q96" s="34"/>
      <c r="R96" s="34"/>
    </row>
    <row r="97" spans="1:18" ht="68" x14ac:dyDescent="0.2">
      <c r="B97" s="71"/>
      <c r="C97" s="57"/>
      <c r="D97" s="2" t="s">
        <v>159</v>
      </c>
      <c r="E97" s="2"/>
      <c r="F97" s="7" t="s">
        <v>8</v>
      </c>
      <c r="G97" s="42">
        <v>161.81613054640002</v>
      </c>
      <c r="H97" s="43">
        <f t="shared" si="6"/>
        <v>163.43429185186403</v>
      </c>
      <c r="I97" s="47">
        <f t="shared" si="7"/>
        <v>165.88580622964199</v>
      </c>
      <c r="J97" s="48">
        <f t="shared" si="8"/>
        <v>829.4290311482099</v>
      </c>
      <c r="K97" s="48">
        <f t="shared" si="9"/>
        <v>947.91889274081132</v>
      </c>
      <c r="L97" s="48">
        <f t="shared" si="10"/>
        <v>3594.2714615499708</v>
      </c>
      <c r="M97" s="27">
        <f>N97*1.006</f>
        <v>158.31422000000001</v>
      </c>
      <c r="N97" s="29">
        <v>157.37</v>
      </c>
      <c r="O97" s="34"/>
      <c r="P97" s="34"/>
      <c r="Q97" s="34"/>
      <c r="R97" s="34"/>
    </row>
    <row r="98" spans="1:18" ht="68" x14ac:dyDescent="0.2">
      <c r="B98" s="71"/>
      <c r="C98" s="57"/>
      <c r="D98" s="2" t="s">
        <v>160</v>
      </c>
      <c r="E98" s="2"/>
      <c r="F98" s="7" t="s">
        <v>8</v>
      </c>
      <c r="G98" s="42">
        <v>161.81613054640002</v>
      </c>
      <c r="H98" s="43">
        <f t="shared" si="6"/>
        <v>163.43429185186403</v>
      </c>
      <c r="I98" s="47">
        <f t="shared" si="7"/>
        <v>165.88580622964199</v>
      </c>
      <c r="J98" s="48">
        <f t="shared" si="8"/>
        <v>829.4290311482099</v>
      </c>
      <c r="K98" s="48">
        <f t="shared" si="9"/>
        <v>947.91889274081132</v>
      </c>
      <c r="L98" s="48">
        <f t="shared" si="10"/>
        <v>3594.2714615499708</v>
      </c>
      <c r="M98" s="27">
        <f>N98*1.006</f>
        <v>158.31422000000001</v>
      </c>
      <c r="N98" s="29">
        <v>157.37</v>
      </c>
      <c r="O98" s="34"/>
      <c r="P98" s="34"/>
      <c r="Q98" s="34"/>
      <c r="R98" s="34"/>
    </row>
    <row r="99" spans="1:18" ht="35" customHeight="1" x14ac:dyDescent="0.2">
      <c r="A99" s="20"/>
      <c r="B99" s="71"/>
      <c r="C99" s="57"/>
      <c r="D99" s="2" t="s">
        <v>93</v>
      </c>
      <c r="E99" s="2"/>
      <c r="F99" s="7" t="s">
        <v>17</v>
      </c>
      <c r="G99" s="42">
        <v>120.04850506000001</v>
      </c>
      <c r="H99" s="43">
        <f t="shared" si="6"/>
        <v>121.24899011060002</v>
      </c>
      <c r="I99" s="47">
        <f t="shared" si="7"/>
        <v>123.06772496225901</v>
      </c>
      <c r="J99" s="48">
        <f t="shared" si="8"/>
        <v>615.33862481129506</v>
      </c>
      <c r="K99" s="48">
        <f t="shared" si="9"/>
        <v>703.24414264148004</v>
      </c>
      <c r="L99" s="48">
        <f t="shared" si="10"/>
        <v>2666.5259778608315</v>
      </c>
      <c r="M99" s="27">
        <f>N99*1.006</f>
        <v>117.45050000000001</v>
      </c>
      <c r="N99" s="29">
        <v>116.75</v>
      </c>
      <c r="O99" s="34"/>
      <c r="P99" s="34"/>
      <c r="Q99" s="34"/>
      <c r="R99" s="34"/>
    </row>
    <row r="100" spans="1:18" ht="32" customHeight="1" x14ac:dyDescent="0.2">
      <c r="B100" s="71"/>
      <c r="C100" s="57"/>
      <c r="D100" s="63" t="s">
        <v>94</v>
      </c>
      <c r="E100" s="16" t="s">
        <v>15</v>
      </c>
      <c r="F100" s="5" t="s">
        <v>17</v>
      </c>
      <c r="G100" s="42">
        <v>120.04850506000001</v>
      </c>
      <c r="H100" s="43">
        <f t="shared" si="6"/>
        <v>121.24899011060002</v>
      </c>
      <c r="I100" s="47">
        <f t="shared" si="7"/>
        <v>123.06772496225901</v>
      </c>
      <c r="J100" s="48">
        <f t="shared" si="8"/>
        <v>615.33862481129506</v>
      </c>
      <c r="K100" s="48">
        <f t="shared" si="9"/>
        <v>703.24414264148004</v>
      </c>
      <c r="L100" s="48">
        <f t="shared" si="10"/>
        <v>2666.5259778608315</v>
      </c>
      <c r="M100" s="27">
        <f>N100*1.006</f>
        <v>117.45050000000001</v>
      </c>
      <c r="N100" s="29">
        <v>116.75</v>
      </c>
      <c r="O100" s="34"/>
      <c r="P100" s="34"/>
      <c r="Q100" s="34"/>
      <c r="R100" s="34"/>
    </row>
    <row r="101" spans="1:18" ht="32" customHeight="1" x14ac:dyDescent="0.2">
      <c r="B101" s="71"/>
      <c r="C101" s="57"/>
      <c r="D101" s="64"/>
      <c r="E101" s="16" t="s">
        <v>16</v>
      </c>
      <c r="F101" s="5" t="s">
        <v>18</v>
      </c>
      <c r="G101" s="42">
        <v>103.92916160000001</v>
      </c>
      <c r="H101" s="43">
        <f t="shared" si="6"/>
        <v>104.96845321600001</v>
      </c>
      <c r="I101" s="47">
        <f t="shared" si="7"/>
        <v>106.54298001424</v>
      </c>
      <c r="J101" s="48">
        <f t="shared" si="8"/>
        <v>532.71490007119996</v>
      </c>
      <c r="K101" s="48">
        <f t="shared" si="9"/>
        <v>608.81702865279999</v>
      </c>
      <c r="L101" s="48">
        <f t="shared" si="10"/>
        <v>2308.4819683942542</v>
      </c>
      <c r="M101" s="27">
        <v>101.68</v>
      </c>
      <c r="N101" s="29">
        <v>82.45</v>
      </c>
      <c r="O101" s="34"/>
      <c r="P101" s="34"/>
      <c r="Q101" s="34"/>
      <c r="R101" s="34"/>
    </row>
    <row r="102" spans="1:18" ht="34" x14ac:dyDescent="0.2">
      <c r="B102" s="71"/>
      <c r="C102" s="57"/>
      <c r="D102" s="2" t="s">
        <v>135</v>
      </c>
      <c r="E102" s="16"/>
      <c r="F102" s="5" t="s">
        <v>20</v>
      </c>
      <c r="G102" s="42">
        <v>86.880200000000002</v>
      </c>
      <c r="H102" s="43">
        <f t="shared" si="6"/>
        <v>87.749002000000004</v>
      </c>
      <c r="I102" s="47">
        <f t="shared" si="7"/>
        <v>89.065237029999992</v>
      </c>
      <c r="J102" s="48">
        <f t="shared" si="8"/>
        <v>445.32618514999996</v>
      </c>
      <c r="K102" s="48">
        <f t="shared" si="9"/>
        <v>508.94421159999996</v>
      </c>
      <c r="L102" s="48">
        <f t="shared" si="10"/>
        <v>1929.7892143342997</v>
      </c>
      <c r="M102" s="27">
        <v>85</v>
      </c>
      <c r="N102" s="29">
        <v>77.3</v>
      </c>
      <c r="O102" s="34"/>
      <c r="P102" s="34"/>
      <c r="Q102" s="34"/>
      <c r="R102" s="34"/>
    </row>
    <row r="103" spans="1:18" ht="32" customHeight="1" x14ac:dyDescent="0.2">
      <c r="B103" s="71"/>
      <c r="C103" s="57"/>
      <c r="D103" s="63" t="s">
        <v>95</v>
      </c>
      <c r="E103" s="17" t="s">
        <v>15</v>
      </c>
      <c r="F103" s="7" t="s">
        <v>17</v>
      </c>
      <c r="G103" s="42">
        <v>136.83987197760001</v>
      </c>
      <c r="H103" s="43">
        <f t="shared" si="6"/>
        <v>138.20827069737601</v>
      </c>
      <c r="I103" s="47">
        <f t="shared" si="7"/>
        <v>140.28139475783664</v>
      </c>
      <c r="J103" s="48">
        <f t="shared" si="8"/>
        <v>701.40697378918321</v>
      </c>
      <c r="K103" s="48">
        <f t="shared" si="9"/>
        <v>801.60797004478081</v>
      </c>
      <c r="L103" s="48">
        <f t="shared" si="10"/>
        <v>3039.4970204172973</v>
      </c>
      <c r="M103" s="27">
        <f>N103*1.006</f>
        <v>133.87848000000002</v>
      </c>
      <c r="N103" s="29">
        <v>133.08000000000001</v>
      </c>
      <c r="O103" s="34"/>
      <c r="P103" s="34"/>
      <c r="Q103" s="34"/>
      <c r="R103" s="34"/>
    </row>
    <row r="104" spans="1:18" ht="34" x14ac:dyDescent="0.2">
      <c r="B104" s="71"/>
      <c r="C104" s="57"/>
      <c r="D104" s="64"/>
      <c r="E104" s="17" t="s">
        <v>16</v>
      </c>
      <c r="F104" s="7" t="s">
        <v>18</v>
      </c>
      <c r="G104" s="42">
        <v>103.931921324</v>
      </c>
      <c r="H104" s="43">
        <f t="shared" si="6"/>
        <v>104.97124053724001</v>
      </c>
      <c r="I104" s="47">
        <f t="shared" si="7"/>
        <v>106.54580914529859</v>
      </c>
      <c r="J104" s="48">
        <f t="shared" si="8"/>
        <v>532.72904572649293</v>
      </c>
      <c r="K104" s="48">
        <f t="shared" si="9"/>
        <v>608.83319511599188</v>
      </c>
      <c r="L104" s="48">
        <f t="shared" si="10"/>
        <v>2308.5432675810625</v>
      </c>
      <c r="M104" s="27">
        <f>N104*1.015</f>
        <v>101.6827</v>
      </c>
      <c r="N104" s="29">
        <v>100.18</v>
      </c>
      <c r="O104" s="34"/>
      <c r="P104" s="34"/>
      <c r="Q104" s="34"/>
      <c r="R104" s="34"/>
    </row>
    <row r="105" spans="1:18" ht="61" customHeight="1" x14ac:dyDescent="0.2">
      <c r="B105" s="71"/>
      <c r="C105" s="57"/>
      <c r="D105" s="2" t="s">
        <v>152</v>
      </c>
      <c r="E105" s="17"/>
      <c r="F105" s="7" t="s">
        <v>20</v>
      </c>
      <c r="G105" s="42">
        <v>86.880200000000002</v>
      </c>
      <c r="H105" s="43">
        <f t="shared" si="6"/>
        <v>87.749002000000004</v>
      </c>
      <c r="I105" s="47">
        <f t="shared" si="7"/>
        <v>89.065237029999992</v>
      </c>
      <c r="J105" s="48">
        <f t="shared" si="8"/>
        <v>445.32618514999996</v>
      </c>
      <c r="K105" s="48">
        <f t="shared" si="9"/>
        <v>508.94421159999996</v>
      </c>
      <c r="L105" s="48">
        <f t="shared" si="10"/>
        <v>1929.7892143342997</v>
      </c>
      <c r="M105" s="27">
        <v>85</v>
      </c>
      <c r="N105" s="29">
        <v>77.3</v>
      </c>
      <c r="O105" s="34"/>
      <c r="P105" s="34"/>
      <c r="Q105" s="34"/>
      <c r="R105" s="34"/>
    </row>
    <row r="106" spans="1:18" ht="35" customHeight="1" x14ac:dyDescent="0.2">
      <c r="B106" s="71"/>
      <c r="C106" s="57"/>
      <c r="D106" s="63" t="s">
        <v>96</v>
      </c>
      <c r="E106" s="17" t="s">
        <v>15</v>
      </c>
      <c r="F106" s="7" t="s">
        <v>17</v>
      </c>
      <c r="G106" s="42">
        <v>136.83987197760001</v>
      </c>
      <c r="H106" s="43">
        <f t="shared" si="6"/>
        <v>138.20827069737601</v>
      </c>
      <c r="I106" s="47">
        <f t="shared" si="7"/>
        <v>140.28139475783664</v>
      </c>
      <c r="J106" s="48">
        <f t="shared" si="8"/>
        <v>701.40697378918321</v>
      </c>
      <c r="K106" s="48">
        <f t="shared" si="9"/>
        <v>801.60797004478081</v>
      </c>
      <c r="L106" s="48">
        <f t="shared" si="10"/>
        <v>3039.4970204172973</v>
      </c>
      <c r="M106" s="27">
        <f>N106*1.006</f>
        <v>133.87848000000002</v>
      </c>
      <c r="N106" s="29">
        <v>133.08000000000001</v>
      </c>
      <c r="O106" s="34"/>
      <c r="P106" s="34"/>
      <c r="Q106" s="34"/>
      <c r="R106" s="34"/>
    </row>
    <row r="107" spans="1:18" ht="34" x14ac:dyDescent="0.2">
      <c r="B107" s="71"/>
      <c r="C107" s="57"/>
      <c r="D107" s="64"/>
      <c r="E107" s="2" t="s">
        <v>16</v>
      </c>
      <c r="F107" s="7" t="s">
        <v>18</v>
      </c>
      <c r="G107" s="42">
        <v>107.32260000000001</v>
      </c>
      <c r="H107" s="43">
        <f t="shared" si="6"/>
        <v>108.39582600000001</v>
      </c>
      <c r="I107" s="47">
        <f t="shared" si="7"/>
        <v>110.02176339</v>
      </c>
      <c r="J107" s="48">
        <f t="shared" si="8"/>
        <v>550.10881695</v>
      </c>
      <c r="K107" s="48">
        <f t="shared" si="9"/>
        <v>628.69579080000005</v>
      </c>
      <c r="L107" s="48">
        <f t="shared" si="10"/>
        <v>2383.8572647658998</v>
      </c>
      <c r="M107" s="27">
        <v>105</v>
      </c>
      <c r="N107" s="29">
        <v>100.18</v>
      </c>
      <c r="O107" s="34"/>
      <c r="P107" s="34"/>
      <c r="Q107" s="34"/>
      <c r="R107" s="34"/>
    </row>
    <row r="108" spans="1:18" ht="68" x14ac:dyDescent="0.2">
      <c r="B108" s="71"/>
      <c r="C108" s="57"/>
      <c r="D108" s="2" t="s">
        <v>153</v>
      </c>
      <c r="E108" s="2"/>
      <c r="F108" s="7" t="s">
        <v>20</v>
      </c>
      <c r="G108" s="42">
        <v>86.880200000000002</v>
      </c>
      <c r="H108" s="43">
        <f t="shared" si="6"/>
        <v>87.749002000000004</v>
      </c>
      <c r="I108" s="47">
        <f t="shared" si="7"/>
        <v>89.065237029999992</v>
      </c>
      <c r="J108" s="48">
        <f t="shared" si="8"/>
        <v>445.32618514999996</v>
      </c>
      <c r="K108" s="48">
        <f t="shared" si="9"/>
        <v>508.94421159999996</v>
      </c>
      <c r="L108" s="48">
        <f t="shared" si="10"/>
        <v>1929.7892143342997</v>
      </c>
      <c r="M108" s="27">
        <v>85</v>
      </c>
      <c r="N108" s="29">
        <v>77.3</v>
      </c>
      <c r="O108" s="34"/>
      <c r="P108" s="34"/>
      <c r="Q108" s="34"/>
      <c r="R108" s="34"/>
    </row>
    <row r="109" spans="1:18" ht="32" customHeight="1" x14ac:dyDescent="0.2">
      <c r="B109" s="71"/>
      <c r="C109" s="57"/>
      <c r="D109" s="63" t="s">
        <v>97</v>
      </c>
      <c r="E109" s="2" t="s">
        <v>15</v>
      </c>
      <c r="F109" s="7" t="s">
        <v>17</v>
      </c>
      <c r="G109" s="42">
        <v>136.83987197760001</v>
      </c>
      <c r="H109" s="43">
        <f t="shared" si="6"/>
        <v>138.20827069737601</v>
      </c>
      <c r="I109" s="47">
        <f t="shared" si="7"/>
        <v>140.28139475783664</v>
      </c>
      <c r="J109" s="48">
        <f t="shared" si="8"/>
        <v>701.40697378918321</v>
      </c>
      <c r="K109" s="48">
        <f t="shared" si="9"/>
        <v>801.60797004478081</v>
      </c>
      <c r="L109" s="48">
        <f t="shared" si="10"/>
        <v>3039.4970204172973</v>
      </c>
      <c r="M109" s="27">
        <f>N109*1.006</f>
        <v>133.87848000000002</v>
      </c>
      <c r="N109" s="29">
        <v>133.08000000000001</v>
      </c>
      <c r="O109" s="34"/>
      <c r="P109" s="34"/>
      <c r="Q109" s="34"/>
      <c r="R109" s="34"/>
    </row>
    <row r="110" spans="1:18" ht="35" customHeight="1" x14ac:dyDescent="0.2">
      <c r="B110" s="71"/>
      <c r="C110" s="57"/>
      <c r="D110" s="64"/>
      <c r="E110" s="2" t="s">
        <v>16</v>
      </c>
      <c r="F110" s="7" t="s">
        <v>18</v>
      </c>
      <c r="G110" s="42">
        <v>118.45348680000001</v>
      </c>
      <c r="H110" s="43">
        <f t="shared" si="6"/>
        <v>119.63802166800001</v>
      </c>
      <c r="I110" s="47">
        <f t="shared" si="7"/>
        <v>121.43259199302</v>
      </c>
      <c r="J110" s="48">
        <f t="shared" si="8"/>
        <v>607.16295996509996</v>
      </c>
      <c r="K110" s="48">
        <f t="shared" si="9"/>
        <v>693.90052567439989</v>
      </c>
      <c r="L110" s="48">
        <f t="shared" si="10"/>
        <v>2631.0973182259058</v>
      </c>
      <c r="M110" s="27">
        <f>115.89</f>
        <v>115.89</v>
      </c>
      <c r="N110" s="29">
        <v>100.18</v>
      </c>
      <c r="O110" s="34"/>
      <c r="P110" s="34"/>
      <c r="Q110" s="34"/>
      <c r="R110" s="34"/>
    </row>
    <row r="111" spans="1:18" ht="85" x14ac:dyDescent="0.2">
      <c r="B111" s="71"/>
      <c r="C111" s="58"/>
      <c r="D111" s="2" t="s">
        <v>136</v>
      </c>
      <c r="E111" s="2"/>
      <c r="F111" s="7" t="s">
        <v>20</v>
      </c>
      <c r="G111" s="42">
        <v>86.880200000000002</v>
      </c>
      <c r="H111" s="43">
        <f t="shared" si="6"/>
        <v>87.749002000000004</v>
      </c>
      <c r="I111" s="47">
        <f t="shared" si="7"/>
        <v>89.065237029999992</v>
      </c>
      <c r="J111" s="48">
        <f t="shared" si="8"/>
        <v>445.32618514999996</v>
      </c>
      <c r="K111" s="48">
        <f t="shared" si="9"/>
        <v>508.94421159999996</v>
      </c>
      <c r="L111" s="48">
        <f t="shared" si="10"/>
        <v>1929.7892143342997</v>
      </c>
      <c r="M111" s="27">
        <v>85</v>
      </c>
      <c r="N111" s="29">
        <v>77.3</v>
      </c>
      <c r="O111" s="34"/>
      <c r="P111" s="34"/>
      <c r="Q111" s="34"/>
      <c r="R111" s="34"/>
    </row>
    <row r="112" spans="1:18" ht="75" customHeight="1" x14ac:dyDescent="0.2">
      <c r="B112" s="71"/>
      <c r="C112" s="56" t="s">
        <v>98</v>
      </c>
      <c r="D112" s="15" t="s">
        <v>99</v>
      </c>
      <c r="E112" s="2"/>
      <c r="F112" s="7" t="s">
        <v>8</v>
      </c>
      <c r="G112" s="42">
        <v>153.12739506239998</v>
      </c>
      <c r="H112" s="43">
        <f t="shared" si="6"/>
        <v>154.658669013024</v>
      </c>
      <c r="I112" s="47">
        <f t="shared" si="7"/>
        <v>156.97854904821935</v>
      </c>
      <c r="J112" s="48">
        <f t="shared" si="8"/>
        <v>784.89274524109669</v>
      </c>
      <c r="K112" s="48">
        <f t="shared" si="9"/>
        <v>897.02028027553911</v>
      </c>
      <c r="L112" s="48">
        <f t="shared" si="10"/>
        <v>3401.276647734775</v>
      </c>
      <c r="M112" s="27">
        <f>N112*1.006</f>
        <v>149.81351999999998</v>
      </c>
      <c r="N112" s="29">
        <v>148.91999999999999</v>
      </c>
      <c r="O112" s="34"/>
      <c r="P112" s="34"/>
      <c r="Q112" s="34"/>
      <c r="R112" s="34"/>
    </row>
    <row r="113" spans="2:18" ht="60" customHeight="1" x14ac:dyDescent="0.2">
      <c r="B113" s="71"/>
      <c r="C113" s="57"/>
      <c r="D113" s="2" t="s">
        <v>100</v>
      </c>
      <c r="E113" s="2"/>
      <c r="F113" s="7" t="s">
        <v>18</v>
      </c>
      <c r="G113" s="42">
        <v>103.931921324</v>
      </c>
      <c r="H113" s="43">
        <f t="shared" si="6"/>
        <v>104.97124053724001</v>
      </c>
      <c r="I113" s="47">
        <f t="shared" si="7"/>
        <v>106.54580914529859</v>
      </c>
      <c r="J113" s="48">
        <f t="shared" si="8"/>
        <v>532.72904572649293</v>
      </c>
      <c r="K113" s="48">
        <f t="shared" si="9"/>
        <v>608.83319511599188</v>
      </c>
      <c r="L113" s="48">
        <f t="shared" si="10"/>
        <v>2308.5432675810625</v>
      </c>
      <c r="M113" s="27">
        <v>101.68</v>
      </c>
      <c r="N113" s="29">
        <v>95.87</v>
      </c>
      <c r="O113" s="34"/>
      <c r="P113" s="34"/>
      <c r="Q113" s="34"/>
      <c r="R113" s="34"/>
    </row>
    <row r="114" spans="2:18" ht="68" x14ac:dyDescent="0.2">
      <c r="B114" s="71"/>
      <c r="C114" s="57"/>
      <c r="D114" s="2" t="s">
        <v>154</v>
      </c>
      <c r="E114" s="2"/>
      <c r="F114" s="7" t="s">
        <v>20</v>
      </c>
      <c r="G114" s="42">
        <v>86.880200000000002</v>
      </c>
      <c r="H114" s="43">
        <f t="shared" si="6"/>
        <v>87.749002000000004</v>
      </c>
      <c r="I114" s="47">
        <f t="shared" si="7"/>
        <v>89.065237029999992</v>
      </c>
      <c r="J114" s="48">
        <f t="shared" si="8"/>
        <v>445.32618514999996</v>
      </c>
      <c r="K114" s="48">
        <f t="shared" si="9"/>
        <v>508.94421159999996</v>
      </c>
      <c r="L114" s="48">
        <f t="shared" si="10"/>
        <v>1929.7892143342997</v>
      </c>
      <c r="M114" s="27">
        <v>85</v>
      </c>
      <c r="N114" s="29">
        <v>77.3</v>
      </c>
      <c r="O114" s="34"/>
      <c r="P114" s="34"/>
      <c r="Q114" s="34"/>
      <c r="R114" s="34"/>
    </row>
    <row r="115" spans="2:18" ht="35" customHeight="1" x14ac:dyDescent="0.2">
      <c r="B115" s="71"/>
      <c r="C115" s="57"/>
      <c r="D115" s="2" t="s">
        <v>101</v>
      </c>
      <c r="E115" s="2"/>
      <c r="F115" s="7" t="s">
        <v>8</v>
      </c>
      <c r="G115" s="42">
        <v>153.12739506239998</v>
      </c>
      <c r="H115" s="43">
        <f t="shared" si="6"/>
        <v>154.658669013024</v>
      </c>
      <c r="I115" s="47">
        <f t="shared" si="7"/>
        <v>156.97854904821935</v>
      </c>
      <c r="J115" s="48">
        <f t="shared" si="8"/>
        <v>784.89274524109669</v>
      </c>
      <c r="K115" s="48">
        <f t="shared" si="9"/>
        <v>897.02028027553911</v>
      </c>
      <c r="L115" s="48">
        <f t="shared" si="10"/>
        <v>3401.276647734775</v>
      </c>
      <c r="M115" s="27">
        <f>N115*1.006</f>
        <v>149.81351999999998</v>
      </c>
      <c r="N115" s="29">
        <v>148.91999999999999</v>
      </c>
      <c r="O115" s="34"/>
      <c r="P115" s="34"/>
      <c r="Q115" s="34"/>
      <c r="R115" s="34"/>
    </row>
    <row r="116" spans="2:18" ht="35" customHeight="1" x14ac:dyDescent="0.2">
      <c r="B116" s="71"/>
      <c r="C116" s="57"/>
      <c r="D116" s="2" t="s">
        <v>102</v>
      </c>
      <c r="E116" s="2"/>
      <c r="F116" s="7" t="s">
        <v>18</v>
      </c>
      <c r="G116" s="42">
        <v>129.62960240999999</v>
      </c>
      <c r="H116" s="43">
        <f t="shared" si="6"/>
        <v>130.92589843409999</v>
      </c>
      <c r="I116" s="47">
        <f t="shared" si="7"/>
        <v>132.88978691061149</v>
      </c>
      <c r="J116" s="48">
        <f t="shared" si="8"/>
        <v>664.44893455305748</v>
      </c>
      <c r="K116" s="48">
        <f t="shared" si="9"/>
        <v>759.37021091778001</v>
      </c>
      <c r="L116" s="48">
        <f t="shared" si="10"/>
        <v>2879.3419972474917</v>
      </c>
      <c r="M116" s="27">
        <f>N116*1.015</f>
        <v>126.82424999999999</v>
      </c>
      <c r="N116" s="29">
        <v>124.95</v>
      </c>
      <c r="O116" s="34"/>
      <c r="P116" s="34"/>
      <c r="Q116" s="34"/>
      <c r="R116" s="34"/>
    </row>
    <row r="117" spans="2:18" ht="68" x14ac:dyDescent="0.2">
      <c r="B117" s="71"/>
      <c r="C117" s="58"/>
      <c r="D117" s="2" t="s">
        <v>155</v>
      </c>
      <c r="E117" s="2"/>
      <c r="F117" s="7" t="s">
        <v>20</v>
      </c>
      <c r="G117" s="42">
        <v>86.880200000000002</v>
      </c>
      <c r="H117" s="43">
        <f t="shared" si="6"/>
        <v>87.749002000000004</v>
      </c>
      <c r="I117" s="47">
        <f t="shared" si="7"/>
        <v>89.065237029999992</v>
      </c>
      <c r="J117" s="48">
        <f t="shared" si="8"/>
        <v>445.32618514999996</v>
      </c>
      <c r="K117" s="48">
        <f t="shared" si="9"/>
        <v>508.94421159999996</v>
      </c>
      <c r="L117" s="48">
        <f t="shared" si="10"/>
        <v>1929.7892143342997</v>
      </c>
      <c r="M117" s="27">
        <v>85</v>
      </c>
      <c r="N117" s="29">
        <v>77.3</v>
      </c>
      <c r="O117" s="34"/>
      <c r="P117" s="34"/>
      <c r="Q117" s="34"/>
      <c r="R117" s="34"/>
    </row>
    <row r="118" spans="2:18" ht="68" x14ac:dyDescent="0.2">
      <c r="B118" s="71"/>
      <c r="C118" s="56" t="s">
        <v>103</v>
      </c>
      <c r="D118" s="2" t="s">
        <v>104</v>
      </c>
      <c r="E118" s="2"/>
      <c r="F118" s="7" t="s">
        <v>8</v>
      </c>
      <c r="G118" s="42">
        <v>161.81181720000001</v>
      </c>
      <c r="H118" s="43">
        <f t="shared" si="6"/>
        <v>163.42993537200002</v>
      </c>
      <c r="I118" s="47">
        <f>H118*1.015+0.01</f>
        <v>165.89138440258</v>
      </c>
      <c r="J118" s="48">
        <f>(I118/7)*35-0.03</f>
        <v>829.42692201290004</v>
      </c>
      <c r="K118" s="48">
        <f t="shared" si="9"/>
        <v>947.92076801474286</v>
      </c>
      <c r="L118" s="48">
        <f>(I118/7)*151.67-0.12</f>
        <v>3594.2723246199007</v>
      </c>
      <c r="M118" s="27">
        <v>158.31</v>
      </c>
      <c r="N118" s="29">
        <v>153.15</v>
      </c>
      <c r="O118" s="34"/>
      <c r="P118" s="34"/>
      <c r="Q118" s="34"/>
      <c r="R118" s="34"/>
    </row>
    <row r="119" spans="2:18" ht="30" customHeight="1" x14ac:dyDescent="0.2">
      <c r="B119" s="71"/>
      <c r="C119" s="57"/>
      <c r="D119" s="63" t="s">
        <v>105</v>
      </c>
      <c r="E119" s="2" t="s">
        <v>15</v>
      </c>
      <c r="F119" s="7" t="s">
        <v>17</v>
      </c>
      <c r="G119" s="42">
        <v>136.83987197760001</v>
      </c>
      <c r="H119" s="43">
        <f t="shared" si="6"/>
        <v>138.20827069737601</v>
      </c>
      <c r="I119" s="47">
        <f t="shared" si="7"/>
        <v>140.28139475783664</v>
      </c>
      <c r="J119" s="48">
        <f>(I119/7)*35</f>
        <v>701.40697378918321</v>
      </c>
      <c r="K119" s="48">
        <f t="shared" si="9"/>
        <v>801.60797004478081</v>
      </c>
      <c r="L119" s="48">
        <f t="shared" si="10"/>
        <v>3039.4970204172973</v>
      </c>
      <c r="M119" s="27">
        <f>N119*1.006</f>
        <v>133.87848000000002</v>
      </c>
      <c r="N119" s="29">
        <v>133.08000000000001</v>
      </c>
      <c r="O119" s="34"/>
      <c r="P119" s="34"/>
      <c r="Q119" s="34"/>
      <c r="R119" s="34"/>
    </row>
    <row r="120" spans="2:18" ht="43" customHeight="1" x14ac:dyDescent="0.2">
      <c r="B120" s="71"/>
      <c r="C120" s="57"/>
      <c r="D120" s="64"/>
      <c r="E120" s="3" t="s">
        <v>16</v>
      </c>
      <c r="F120" s="7" t="s">
        <v>22</v>
      </c>
      <c r="G120" s="42">
        <v>118.45624652399999</v>
      </c>
      <c r="H120" s="43">
        <f t="shared" si="6"/>
        <v>119.64080898924</v>
      </c>
      <c r="I120" s="47">
        <f t="shared" si="7"/>
        <v>121.43542112407859</v>
      </c>
      <c r="J120" s="48">
        <f t="shared" si="8"/>
        <v>607.17710562039292</v>
      </c>
      <c r="K120" s="48">
        <f t="shared" si="9"/>
        <v>693.91669213759189</v>
      </c>
      <c r="L120" s="48">
        <f t="shared" si="10"/>
        <v>2631.1586174127137</v>
      </c>
      <c r="M120" s="27">
        <f>N120*1.015</f>
        <v>115.89269999999999</v>
      </c>
      <c r="N120" s="29">
        <v>114.18</v>
      </c>
      <c r="O120" s="34"/>
      <c r="P120" s="34"/>
      <c r="Q120" s="34"/>
      <c r="R120" s="34"/>
    </row>
    <row r="121" spans="2:18" ht="68" x14ac:dyDescent="0.2">
      <c r="B121" s="72"/>
      <c r="C121" s="58"/>
      <c r="D121" s="2" t="s">
        <v>137</v>
      </c>
      <c r="E121" s="2"/>
      <c r="F121" s="7"/>
      <c r="G121" s="42">
        <v>86.880200000000002</v>
      </c>
      <c r="H121" s="43">
        <f t="shared" si="6"/>
        <v>87.749002000000004</v>
      </c>
      <c r="I121" s="47">
        <f t="shared" si="7"/>
        <v>89.065237029999992</v>
      </c>
      <c r="J121" s="48">
        <f t="shared" si="8"/>
        <v>445.32618514999996</v>
      </c>
      <c r="K121" s="48">
        <f t="shared" si="9"/>
        <v>508.94421159999996</v>
      </c>
      <c r="L121" s="48">
        <f t="shared" si="10"/>
        <v>1929.7892143342997</v>
      </c>
      <c r="M121" s="27">
        <v>85</v>
      </c>
      <c r="N121" s="29">
        <v>78.63</v>
      </c>
      <c r="O121" s="34"/>
      <c r="P121" s="34"/>
      <c r="Q121" s="34"/>
      <c r="R121" s="34"/>
    </row>
    <row r="122" spans="2:18" ht="20" customHeight="1" x14ac:dyDescent="0.2">
      <c r="B122" s="89" t="s">
        <v>106</v>
      </c>
      <c r="C122" s="65"/>
      <c r="D122" s="63" t="s">
        <v>107</v>
      </c>
      <c r="E122" s="2" t="s">
        <v>15</v>
      </c>
      <c r="F122" s="7" t="s">
        <v>17</v>
      </c>
      <c r="G122" s="42">
        <v>145.52860746159999</v>
      </c>
      <c r="H122" s="43">
        <f t="shared" si="6"/>
        <v>146.98389353621599</v>
      </c>
      <c r="I122" s="47">
        <f t="shared" si="7"/>
        <v>149.18865193925922</v>
      </c>
      <c r="J122" s="48">
        <f t="shared" si="8"/>
        <v>745.94325969629608</v>
      </c>
      <c r="K122" s="48">
        <f t="shared" si="9"/>
        <v>852.50658251005268</v>
      </c>
      <c r="L122" s="48">
        <f t="shared" si="10"/>
        <v>3232.4918342324918</v>
      </c>
      <c r="M122" s="27">
        <f>N122*1.006</f>
        <v>142.37917999999999</v>
      </c>
      <c r="N122" s="29">
        <v>141.53</v>
      </c>
      <c r="O122" s="34"/>
      <c r="P122" s="34"/>
      <c r="Q122" s="34"/>
      <c r="R122" s="34"/>
    </row>
    <row r="123" spans="2:18" ht="20" customHeight="1" x14ac:dyDescent="0.2">
      <c r="B123" s="90"/>
      <c r="C123" s="65"/>
      <c r="D123" s="64"/>
      <c r="E123" s="63" t="s">
        <v>16</v>
      </c>
      <c r="F123" s="73" t="s">
        <v>18</v>
      </c>
      <c r="G123" s="82">
        <v>122.92766378199998</v>
      </c>
      <c r="H123" s="44">
        <f t="shared" si="6"/>
        <v>124.15694041981999</v>
      </c>
      <c r="I123" s="51">
        <f t="shared" si="7"/>
        <v>126.01929452611728</v>
      </c>
      <c r="J123" s="49">
        <f t="shared" si="8"/>
        <v>630.09647263058639</v>
      </c>
      <c r="K123" s="49">
        <f t="shared" si="9"/>
        <v>720.11025443495589</v>
      </c>
      <c r="L123" s="49">
        <f t="shared" si="10"/>
        <v>2730.4780572537434</v>
      </c>
      <c r="M123" s="80">
        <f>N123*1.015</f>
        <v>120.26734999999998</v>
      </c>
      <c r="N123" s="78">
        <v>118.49</v>
      </c>
      <c r="O123" s="34"/>
      <c r="P123" s="34"/>
      <c r="Q123" s="34"/>
      <c r="R123" s="34"/>
    </row>
    <row r="124" spans="2:18" ht="20" customHeight="1" x14ac:dyDescent="0.2">
      <c r="B124" s="90"/>
      <c r="C124" s="65"/>
      <c r="D124" s="64"/>
      <c r="E124" s="69"/>
      <c r="F124" s="75"/>
      <c r="G124" s="83">
        <v>0</v>
      </c>
      <c r="H124" s="45"/>
      <c r="I124" s="52"/>
      <c r="J124" s="50"/>
      <c r="K124" s="50"/>
      <c r="L124" s="50"/>
      <c r="M124" s="81"/>
      <c r="N124" s="78"/>
      <c r="O124" s="34"/>
      <c r="P124" s="34"/>
      <c r="Q124" s="34"/>
      <c r="R124" s="34"/>
    </row>
    <row r="125" spans="2:18" ht="34" customHeight="1" x14ac:dyDescent="0.2">
      <c r="B125" s="90"/>
      <c r="C125" s="65"/>
      <c r="D125" s="2" t="s">
        <v>108</v>
      </c>
      <c r="E125" s="2"/>
      <c r="F125" s="7" t="s">
        <v>25</v>
      </c>
      <c r="G125" s="42">
        <v>86.880200000000002</v>
      </c>
      <c r="H125" s="43">
        <f t="shared" si="6"/>
        <v>87.749002000000004</v>
      </c>
      <c r="I125" s="47">
        <f t="shared" si="7"/>
        <v>89.065237029999992</v>
      </c>
      <c r="J125" s="48">
        <f t="shared" si="8"/>
        <v>445.32618514999996</v>
      </c>
      <c r="K125" s="48">
        <f t="shared" si="9"/>
        <v>508.94421159999996</v>
      </c>
      <c r="L125" s="48">
        <f t="shared" si="10"/>
        <v>1929.7892143342997</v>
      </c>
      <c r="M125" s="27">
        <f>85</f>
        <v>85</v>
      </c>
      <c r="N125" s="29">
        <v>82.45</v>
      </c>
      <c r="O125" s="34"/>
      <c r="P125" s="34"/>
      <c r="Q125" s="34"/>
      <c r="R125" s="34"/>
    </row>
    <row r="126" spans="2:18" ht="20" customHeight="1" x14ac:dyDescent="0.2">
      <c r="B126" s="90"/>
      <c r="C126" s="65"/>
      <c r="D126" s="65" t="s">
        <v>109</v>
      </c>
      <c r="E126" s="2" t="s">
        <v>15</v>
      </c>
      <c r="F126" s="7" t="s">
        <v>17</v>
      </c>
      <c r="G126" s="42">
        <v>128.15113649360001</v>
      </c>
      <c r="H126" s="43">
        <f t="shared" si="6"/>
        <v>129.432647858536</v>
      </c>
      <c r="I126" s="47">
        <f t="shared" si="7"/>
        <v>131.37413757641403</v>
      </c>
      <c r="J126" s="48">
        <f t="shared" si="8"/>
        <v>656.87068788207023</v>
      </c>
      <c r="K126" s="48">
        <f t="shared" si="9"/>
        <v>750.70935757950883</v>
      </c>
      <c r="L126" s="48">
        <f t="shared" si="10"/>
        <v>2846.502206602102</v>
      </c>
      <c r="M126" s="27">
        <f>N126*1.006</f>
        <v>125.37778</v>
      </c>
      <c r="N126" s="29">
        <v>124.63</v>
      </c>
      <c r="O126" s="34"/>
      <c r="P126" s="34"/>
      <c r="Q126" s="34"/>
      <c r="R126" s="34"/>
    </row>
    <row r="127" spans="2:18" ht="16" customHeight="1" x14ac:dyDescent="0.2">
      <c r="B127" s="90"/>
      <c r="C127" s="65"/>
      <c r="D127" s="65"/>
      <c r="E127" s="63" t="s">
        <v>16</v>
      </c>
      <c r="F127" s="92" t="s">
        <v>18</v>
      </c>
      <c r="G127" s="82">
        <v>102.212</v>
      </c>
      <c r="H127" s="44">
        <f t="shared" si="6"/>
        <v>103.23412</v>
      </c>
      <c r="I127" s="51">
        <f t="shared" si="7"/>
        <v>104.78263179999999</v>
      </c>
      <c r="J127" s="49">
        <f t="shared" si="8"/>
        <v>523.91315899999995</v>
      </c>
      <c r="K127" s="49">
        <f t="shared" si="9"/>
        <v>598.75789599999996</v>
      </c>
      <c r="L127" s="49">
        <f t="shared" si="10"/>
        <v>2270.3402521579997</v>
      </c>
      <c r="M127" s="79">
        <v>100</v>
      </c>
      <c r="N127" s="78">
        <v>95.87</v>
      </c>
      <c r="O127" s="34"/>
      <c r="P127" s="34"/>
      <c r="Q127" s="34"/>
      <c r="R127" s="34"/>
    </row>
    <row r="128" spans="2:18" ht="16" customHeight="1" x14ac:dyDescent="0.2">
      <c r="B128" s="90"/>
      <c r="C128" s="65"/>
      <c r="D128" s="65"/>
      <c r="E128" s="69"/>
      <c r="F128" s="93"/>
      <c r="G128" s="83">
        <v>0</v>
      </c>
      <c r="H128" s="45"/>
      <c r="I128" s="52"/>
      <c r="J128" s="50"/>
      <c r="K128" s="50"/>
      <c r="L128" s="50"/>
      <c r="M128" s="79"/>
      <c r="N128" s="78"/>
      <c r="O128" s="34"/>
      <c r="P128" s="34"/>
      <c r="Q128" s="34"/>
      <c r="R128" s="34"/>
    </row>
    <row r="129" spans="2:18" ht="51" x14ac:dyDescent="0.2">
      <c r="B129" s="90"/>
      <c r="C129" s="65"/>
      <c r="D129" s="2" t="s">
        <v>110</v>
      </c>
      <c r="E129" s="2"/>
      <c r="F129" s="7" t="s">
        <v>20</v>
      </c>
      <c r="G129" s="42">
        <v>86.880200000000002</v>
      </c>
      <c r="H129" s="43">
        <f t="shared" si="6"/>
        <v>87.749002000000004</v>
      </c>
      <c r="I129" s="47">
        <f t="shared" si="7"/>
        <v>89.065237029999992</v>
      </c>
      <c r="J129" s="48">
        <f t="shared" si="8"/>
        <v>445.32618514999996</v>
      </c>
      <c r="K129" s="48">
        <f t="shared" si="9"/>
        <v>508.94421159999996</v>
      </c>
      <c r="L129" s="48">
        <f t="shared" si="10"/>
        <v>1929.7892143342997</v>
      </c>
      <c r="M129" s="27">
        <v>85</v>
      </c>
      <c r="N129" s="29">
        <v>77.3</v>
      </c>
      <c r="O129" s="34"/>
      <c r="P129" s="34"/>
      <c r="Q129" s="34"/>
      <c r="R129" s="34"/>
    </row>
    <row r="130" spans="2:18" ht="32" customHeight="1" x14ac:dyDescent="0.2">
      <c r="B130" s="90"/>
      <c r="C130" s="65"/>
      <c r="D130" s="65" t="s">
        <v>111</v>
      </c>
      <c r="E130" s="2" t="s">
        <v>15</v>
      </c>
      <c r="F130" s="7" t="s">
        <v>17</v>
      </c>
      <c r="G130" s="42">
        <v>128.15113649360001</v>
      </c>
      <c r="H130" s="43">
        <f t="shared" si="6"/>
        <v>129.432647858536</v>
      </c>
      <c r="I130" s="47">
        <f t="shared" si="7"/>
        <v>131.37413757641403</v>
      </c>
      <c r="J130" s="48">
        <f t="shared" si="8"/>
        <v>656.87068788207023</v>
      </c>
      <c r="K130" s="48">
        <f t="shared" si="9"/>
        <v>750.70935757950883</v>
      </c>
      <c r="L130" s="48">
        <f t="shared" si="10"/>
        <v>2846.502206602102</v>
      </c>
      <c r="M130" s="27">
        <f>N130*1.006</f>
        <v>125.37778</v>
      </c>
      <c r="N130" s="29">
        <v>124.63</v>
      </c>
      <c r="O130" s="34"/>
      <c r="P130" s="34"/>
      <c r="Q130" s="34"/>
      <c r="R130" s="34"/>
    </row>
    <row r="131" spans="2:18" ht="16" customHeight="1" x14ac:dyDescent="0.2">
      <c r="B131" s="90"/>
      <c r="C131" s="65"/>
      <c r="D131" s="65"/>
      <c r="E131" s="63" t="s">
        <v>16</v>
      </c>
      <c r="F131" s="88" t="s">
        <v>18</v>
      </c>
      <c r="G131" s="82">
        <v>102.212</v>
      </c>
      <c r="H131" s="44">
        <f t="shared" si="6"/>
        <v>103.23412</v>
      </c>
      <c r="I131" s="51">
        <f t="shared" si="7"/>
        <v>104.78263179999999</v>
      </c>
      <c r="J131" s="49">
        <f t="shared" si="8"/>
        <v>523.91315899999995</v>
      </c>
      <c r="K131" s="49">
        <f t="shared" si="9"/>
        <v>598.75789599999996</v>
      </c>
      <c r="L131" s="49">
        <f t="shared" si="10"/>
        <v>2270.3402521579997</v>
      </c>
      <c r="M131" s="80">
        <v>100</v>
      </c>
      <c r="N131" s="78">
        <v>95.87</v>
      </c>
      <c r="O131" s="34"/>
      <c r="P131" s="34"/>
      <c r="Q131" s="34"/>
      <c r="R131" s="34"/>
    </row>
    <row r="132" spans="2:18" ht="16" customHeight="1" x14ac:dyDescent="0.2">
      <c r="B132" s="90"/>
      <c r="C132" s="65"/>
      <c r="D132" s="65"/>
      <c r="E132" s="69"/>
      <c r="F132" s="88"/>
      <c r="G132" s="83">
        <v>0</v>
      </c>
      <c r="H132" s="45"/>
      <c r="I132" s="52"/>
      <c r="J132" s="50"/>
      <c r="K132" s="50"/>
      <c r="L132" s="50"/>
      <c r="M132" s="81"/>
      <c r="N132" s="78"/>
      <c r="O132" s="34"/>
      <c r="P132" s="34"/>
      <c r="Q132" s="34"/>
      <c r="R132" s="34"/>
    </row>
    <row r="133" spans="2:18" ht="34" x14ac:dyDescent="0.2">
      <c r="B133" s="90"/>
      <c r="C133" s="65"/>
      <c r="D133" s="2" t="s">
        <v>112</v>
      </c>
      <c r="E133" s="2"/>
      <c r="F133" s="7" t="s">
        <v>20</v>
      </c>
      <c r="G133" s="42">
        <v>86.880200000000002</v>
      </c>
      <c r="H133" s="43">
        <f t="shared" ref="H133:H159" si="11">G133*1.01</f>
        <v>87.749002000000004</v>
      </c>
      <c r="I133" s="47">
        <f t="shared" ref="I133:I159" si="12">H133*1.015</f>
        <v>89.065237029999992</v>
      </c>
      <c r="J133" s="48">
        <f t="shared" ref="J133:J159" si="13">(I133/7)*35</f>
        <v>445.32618514999996</v>
      </c>
      <c r="K133" s="48">
        <f t="shared" ref="K133:K159" si="14">J133+(I133/7*1.25*4)</f>
        <v>508.94421159999996</v>
      </c>
      <c r="L133" s="48">
        <f t="shared" ref="L133:L159" si="15">(I133/7)*151.67</f>
        <v>1929.7892143342997</v>
      </c>
      <c r="M133" s="27">
        <v>85</v>
      </c>
      <c r="N133" s="29">
        <v>77.3</v>
      </c>
      <c r="O133" s="34"/>
      <c r="P133" s="34"/>
      <c r="Q133" s="34"/>
      <c r="R133" s="34"/>
    </row>
    <row r="134" spans="2:18" ht="20" customHeight="1" x14ac:dyDescent="0.2">
      <c r="B134" s="90"/>
      <c r="C134" s="65"/>
      <c r="D134" s="65" t="s">
        <v>113</v>
      </c>
      <c r="E134" s="2" t="s">
        <v>15</v>
      </c>
      <c r="F134" s="7" t="s">
        <v>17</v>
      </c>
      <c r="G134" s="42">
        <v>128.15113649360001</v>
      </c>
      <c r="H134" s="43">
        <f t="shared" si="11"/>
        <v>129.432647858536</v>
      </c>
      <c r="I134" s="47">
        <f t="shared" si="12"/>
        <v>131.37413757641403</v>
      </c>
      <c r="J134" s="48">
        <f t="shared" si="13"/>
        <v>656.87068788207023</v>
      </c>
      <c r="K134" s="48">
        <f t="shared" si="14"/>
        <v>750.70935757950883</v>
      </c>
      <c r="L134" s="48">
        <f t="shared" si="15"/>
        <v>2846.502206602102</v>
      </c>
      <c r="M134" s="27">
        <f>N134*1.006</f>
        <v>125.37778</v>
      </c>
      <c r="N134" s="29">
        <v>124.63</v>
      </c>
      <c r="O134" s="34"/>
      <c r="P134" s="34"/>
      <c r="Q134" s="34"/>
      <c r="R134" s="34"/>
    </row>
    <row r="135" spans="2:18" ht="20" customHeight="1" x14ac:dyDescent="0.2">
      <c r="B135" s="90"/>
      <c r="C135" s="65"/>
      <c r="D135" s="65"/>
      <c r="E135" s="63" t="s">
        <v>16</v>
      </c>
      <c r="F135" s="88" t="s">
        <v>18</v>
      </c>
      <c r="G135" s="82">
        <v>102.212</v>
      </c>
      <c r="H135" s="44">
        <f t="shared" si="11"/>
        <v>103.23412</v>
      </c>
      <c r="I135" s="51">
        <f t="shared" si="12"/>
        <v>104.78263179999999</v>
      </c>
      <c r="J135" s="49">
        <f t="shared" si="13"/>
        <v>523.91315899999995</v>
      </c>
      <c r="K135" s="49">
        <f t="shared" si="14"/>
        <v>598.75789599999996</v>
      </c>
      <c r="L135" s="49">
        <f t="shared" si="15"/>
        <v>2270.3402521579997</v>
      </c>
      <c r="M135" s="80">
        <v>100</v>
      </c>
      <c r="N135" s="78">
        <v>95.87</v>
      </c>
      <c r="O135" s="34"/>
      <c r="P135" s="34"/>
      <c r="Q135" s="34"/>
      <c r="R135" s="34"/>
    </row>
    <row r="136" spans="2:18" ht="20" customHeight="1" x14ac:dyDescent="0.2">
      <c r="B136" s="90"/>
      <c r="C136" s="65"/>
      <c r="D136" s="65"/>
      <c r="E136" s="69"/>
      <c r="F136" s="88"/>
      <c r="G136" s="83">
        <v>0</v>
      </c>
      <c r="H136" s="45"/>
      <c r="I136" s="52"/>
      <c r="J136" s="50"/>
      <c r="K136" s="50"/>
      <c r="L136" s="50"/>
      <c r="M136" s="81"/>
      <c r="N136" s="78"/>
      <c r="O136" s="34"/>
      <c r="P136" s="34"/>
      <c r="Q136" s="34"/>
      <c r="R136" s="34"/>
    </row>
    <row r="137" spans="2:18" ht="34" x14ac:dyDescent="0.2">
      <c r="B137" s="90"/>
      <c r="C137" s="65"/>
      <c r="D137" s="2" t="s">
        <v>114</v>
      </c>
      <c r="E137" s="2"/>
      <c r="F137" s="7" t="s">
        <v>20</v>
      </c>
      <c r="G137" s="42">
        <v>86.880200000000002</v>
      </c>
      <c r="H137" s="43">
        <f t="shared" si="11"/>
        <v>87.749002000000004</v>
      </c>
      <c r="I137" s="47">
        <f t="shared" si="12"/>
        <v>89.065237029999992</v>
      </c>
      <c r="J137" s="48">
        <f t="shared" si="13"/>
        <v>445.32618514999996</v>
      </c>
      <c r="K137" s="48">
        <f t="shared" si="14"/>
        <v>508.94421159999996</v>
      </c>
      <c r="L137" s="48">
        <f t="shared" si="15"/>
        <v>1929.7892143342997</v>
      </c>
      <c r="M137" s="27">
        <v>85</v>
      </c>
      <c r="N137" s="29">
        <v>77.3</v>
      </c>
      <c r="O137" s="34"/>
      <c r="P137" s="34"/>
      <c r="Q137" s="34"/>
      <c r="R137" s="34"/>
    </row>
    <row r="138" spans="2:18" ht="20" customHeight="1" x14ac:dyDescent="0.2">
      <c r="B138" s="90"/>
      <c r="C138" s="65"/>
      <c r="D138" s="65" t="s">
        <v>115</v>
      </c>
      <c r="E138" s="2" t="s">
        <v>15</v>
      </c>
      <c r="F138" s="7" t="s">
        <v>22</v>
      </c>
      <c r="G138" s="42">
        <v>112.31453186799999</v>
      </c>
      <c r="H138" s="43">
        <f t="shared" si="11"/>
        <v>113.43767718667999</v>
      </c>
      <c r="I138" s="47">
        <f t="shared" si="12"/>
        <v>115.13924234448018</v>
      </c>
      <c r="J138" s="48">
        <f t="shared" si="13"/>
        <v>575.6962117224009</v>
      </c>
      <c r="K138" s="48">
        <f t="shared" si="14"/>
        <v>657.93852768274394</v>
      </c>
      <c r="L138" s="48">
        <f t="shared" si="15"/>
        <v>2494.7384123410438</v>
      </c>
      <c r="M138" s="27">
        <f>N138*1.015</f>
        <v>109.8839</v>
      </c>
      <c r="N138" s="29">
        <v>108.26</v>
      </c>
      <c r="O138" s="34"/>
      <c r="P138" s="34"/>
      <c r="Q138" s="34"/>
      <c r="R138" s="34"/>
    </row>
    <row r="139" spans="2:18" ht="16" customHeight="1" x14ac:dyDescent="0.2">
      <c r="B139" s="90"/>
      <c r="C139" s="65"/>
      <c r="D139" s="65"/>
      <c r="E139" s="65" t="s">
        <v>16</v>
      </c>
      <c r="F139" s="88" t="s">
        <v>18</v>
      </c>
      <c r="G139" s="82">
        <v>102.212</v>
      </c>
      <c r="H139" s="44">
        <f t="shared" si="11"/>
        <v>103.23412</v>
      </c>
      <c r="I139" s="51">
        <f t="shared" si="12"/>
        <v>104.78263179999999</v>
      </c>
      <c r="J139" s="49">
        <f t="shared" si="13"/>
        <v>523.91315899999995</v>
      </c>
      <c r="K139" s="49">
        <f t="shared" si="14"/>
        <v>598.75789599999996</v>
      </c>
      <c r="L139" s="49">
        <f t="shared" si="15"/>
        <v>2270.3402521579997</v>
      </c>
      <c r="M139" s="79">
        <v>100</v>
      </c>
      <c r="N139" s="78">
        <v>95.87</v>
      </c>
      <c r="O139" s="34"/>
      <c r="P139" s="34"/>
      <c r="Q139" s="34"/>
      <c r="R139" s="34"/>
    </row>
    <row r="140" spans="2:18" ht="16" customHeight="1" x14ac:dyDescent="0.2">
      <c r="B140" s="90"/>
      <c r="C140" s="65"/>
      <c r="D140" s="65"/>
      <c r="E140" s="65"/>
      <c r="F140" s="88"/>
      <c r="G140" s="83">
        <v>0</v>
      </c>
      <c r="H140" s="45"/>
      <c r="I140" s="52"/>
      <c r="J140" s="50"/>
      <c r="K140" s="50"/>
      <c r="L140" s="50"/>
      <c r="M140" s="79"/>
      <c r="N140" s="78"/>
      <c r="O140" s="34"/>
      <c r="P140" s="34"/>
      <c r="Q140" s="34"/>
      <c r="R140" s="34"/>
    </row>
    <row r="141" spans="2:18" ht="51" x14ac:dyDescent="0.2">
      <c r="B141" s="90"/>
      <c r="C141" s="65"/>
      <c r="D141" s="2" t="s">
        <v>116</v>
      </c>
      <c r="E141" s="2"/>
      <c r="F141" s="7" t="s">
        <v>20</v>
      </c>
      <c r="G141" s="42">
        <v>86.880200000000002</v>
      </c>
      <c r="H141" s="43">
        <f t="shared" si="11"/>
        <v>87.749002000000004</v>
      </c>
      <c r="I141" s="47">
        <f t="shared" si="12"/>
        <v>89.065237029999992</v>
      </c>
      <c r="J141" s="48">
        <f t="shared" si="13"/>
        <v>445.32618514999996</v>
      </c>
      <c r="K141" s="48">
        <f t="shared" si="14"/>
        <v>508.94421159999996</v>
      </c>
      <c r="L141" s="48">
        <f t="shared" si="15"/>
        <v>1929.7892143342997</v>
      </c>
      <c r="M141" s="27">
        <v>85</v>
      </c>
      <c r="N141" s="29">
        <v>77.3</v>
      </c>
      <c r="O141" s="34"/>
      <c r="P141" s="34"/>
      <c r="Q141" s="34"/>
      <c r="R141" s="34"/>
    </row>
    <row r="142" spans="2:18" ht="68" x14ac:dyDescent="0.2">
      <c r="B142" s="90"/>
      <c r="C142" s="65"/>
      <c r="D142" s="2" t="s">
        <v>117</v>
      </c>
      <c r="E142" s="2"/>
      <c r="F142" s="7" t="s">
        <v>18</v>
      </c>
      <c r="G142" s="42">
        <v>102.212</v>
      </c>
      <c r="H142" s="43">
        <f t="shared" si="11"/>
        <v>103.23412</v>
      </c>
      <c r="I142" s="47">
        <f t="shared" si="12"/>
        <v>104.78263179999999</v>
      </c>
      <c r="J142" s="48">
        <f t="shared" si="13"/>
        <v>523.91315899999995</v>
      </c>
      <c r="K142" s="48">
        <f t="shared" si="14"/>
        <v>598.75789599999996</v>
      </c>
      <c r="L142" s="48">
        <f t="shared" si="15"/>
        <v>2270.3402521579997</v>
      </c>
      <c r="M142" s="27">
        <v>100</v>
      </c>
      <c r="N142" s="29">
        <v>95.87</v>
      </c>
      <c r="O142" s="34"/>
      <c r="P142" s="34"/>
      <c r="Q142" s="34"/>
      <c r="R142" s="34"/>
    </row>
    <row r="143" spans="2:18" ht="35" customHeight="1" x14ac:dyDescent="0.2">
      <c r="B143" s="90"/>
      <c r="C143" s="65"/>
      <c r="D143" s="65" t="s">
        <v>118</v>
      </c>
      <c r="E143" s="2" t="s">
        <v>15</v>
      </c>
      <c r="F143" s="7" t="s">
        <v>22</v>
      </c>
      <c r="G143" s="42">
        <v>112.31453186799999</v>
      </c>
      <c r="H143" s="43">
        <f t="shared" si="11"/>
        <v>113.43767718667999</v>
      </c>
      <c r="I143" s="47">
        <f t="shared" si="12"/>
        <v>115.13924234448018</v>
      </c>
      <c r="J143" s="48">
        <f t="shared" si="13"/>
        <v>575.6962117224009</v>
      </c>
      <c r="K143" s="48">
        <f t="shared" si="14"/>
        <v>657.93852768274394</v>
      </c>
      <c r="L143" s="48">
        <f t="shared" si="15"/>
        <v>2494.7384123410438</v>
      </c>
      <c r="M143" s="27">
        <f>N143*1.015</f>
        <v>109.8839</v>
      </c>
      <c r="N143" s="29">
        <v>108.26</v>
      </c>
      <c r="O143" s="34"/>
      <c r="P143" s="34"/>
      <c r="Q143" s="34"/>
      <c r="R143" s="34"/>
    </row>
    <row r="144" spans="2:18" ht="22" customHeight="1" x14ac:dyDescent="0.2">
      <c r="B144" s="90"/>
      <c r="C144" s="65"/>
      <c r="D144" s="65"/>
      <c r="E144" s="65" t="s">
        <v>16</v>
      </c>
      <c r="F144" s="88" t="s">
        <v>25</v>
      </c>
      <c r="G144" s="82">
        <v>102.212</v>
      </c>
      <c r="H144" s="44">
        <f t="shared" si="11"/>
        <v>103.23412</v>
      </c>
      <c r="I144" s="51">
        <f t="shared" si="12"/>
        <v>104.78263179999999</v>
      </c>
      <c r="J144" s="49">
        <f t="shared" si="13"/>
        <v>523.91315899999995</v>
      </c>
      <c r="K144" s="49">
        <f t="shared" si="14"/>
        <v>598.75789599999996</v>
      </c>
      <c r="L144" s="49">
        <f t="shared" si="15"/>
        <v>2270.3402521579997</v>
      </c>
      <c r="M144" s="79">
        <v>100</v>
      </c>
      <c r="N144" s="78">
        <v>82.45</v>
      </c>
      <c r="O144" s="34"/>
      <c r="P144" s="34"/>
      <c r="Q144" s="34"/>
      <c r="R144" s="34"/>
    </row>
    <row r="145" spans="2:18" ht="22" customHeight="1" x14ac:dyDescent="0.2">
      <c r="B145" s="90"/>
      <c r="C145" s="65"/>
      <c r="D145" s="65"/>
      <c r="E145" s="65"/>
      <c r="F145" s="88"/>
      <c r="G145" s="83">
        <v>0</v>
      </c>
      <c r="H145" s="45"/>
      <c r="I145" s="52"/>
      <c r="J145" s="50"/>
      <c r="K145" s="50"/>
      <c r="L145" s="50"/>
      <c r="M145" s="79"/>
      <c r="N145" s="78"/>
      <c r="O145" s="34"/>
      <c r="P145" s="34"/>
      <c r="Q145" s="34"/>
      <c r="R145" s="34"/>
    </row>
    <row r="146" spans="2:18" ht="34" x14ac:dyDescent="0.2">
      <c r="B146" s="90"/>
      <c r="C146" s="65"/>
      <c r="D146" s="2" t="s">
        <v>119</v>
      </c>
      <c r="E146" s="18"/>
      <c r="F146" s="7" t="s">
        <v>20</v>
      </c>
      <c r="G146" s="42">
        <v>86.880200000000002</v>
      </c>
      <c r="H146" s="43">
        <f t="shared" si="11"/>
        <v>87.749002000000004</v>
      </c>
      <c r="I146" s="47">
        <f t="shared" si="12"/>
        <v>89.065237029999992</v>
      </c>
      <c r="J146" s="48">
        <f t="shared" si="13"/>
        <v>445.32618514999996</v>
      </c>
      <c r="K146" s="48">
        <f t="shared" si="14"/>
        <v>508.94421159999996</v>
      </c>
      <c r="L146" s="48">
        <f t="shared" si="15"/>
        <v>1929.7892143342997</v>
      </c>
      <c r="M146" s="27">
        <v>85</v>
      </c>
      <c r="N146" s="29">
        <v>77.3</v>
      </c>
      <c r="O146" s="34"/>
      <c r="P146" s="34"/>
      <c r="Q146" s="34"/>
      <c r="R146" s="34"/>
    </row>
    <row r="147" spans="2:18" ht="32" customHeight="1" x14ac:dyDescent="0.2">
      <c r="B147" s="90"/>
      <c r="C147" s="65"/>
      <c r="D147" s="63" t="s">
        <v>120</v>
      </c>
      <c r="E147" s="9" t="s">
        <v>15</v>
      </c>
      <c r="F147" s="7" t="s">
        <v>22</v>
      </c>
      <c r="G147" s="42">
        <v>112.3105456</v>
      </c>
      <c r="H147" s="43">
        <f t="shared" si="11"/>
        <v>113.433651056</v>
      </c>
      <c r="I147" s="47">
        <f t="shared" si="12"/>
        <v>115.13515582183999</v>
      </c>
      <c r="J147" s="48">
        <f t="shared" si="13"/>
        <v>575.67577910919999</v>
      </c>
      <c r="K147" s="48">
        <f t="shared" si="14"/>
        <v>657.91517612479993</v>
      </c>
      <c r="L147" s="48">
        <f t="shared" si="15"/>
        <v>2494.6498690712101</v>
      </c>
      <c r="M147" s="27">
        <v>109.88</v>
      </c>
      <c r="N147" s="29">
        <v>108.26</v>
      </c>
      <c r="O147" s="34"/>
      <c r="P147" s="34"/>
      <c r="Q147" s="34"/>
      <c r="R147" s="34"/>
    </row>
    <row r="148" spans="2:18" ht="34" x14ac:dyDescent="0.2">
      <c r="B148" s="90"/>
      <c r="C148" s="65"/>
      <c r="D148" s="69"/>
      <c r="E148" s="9" t="s">
        <v>16</v>
      </c>
      <c r="F148" s="7" t="s">
        <v>18</v>
      </c>
      <c r="G148" s="42">
        <v>102.212</v>
      </c>
      <c r="H148" s="43">
        <f t="shared" si="11"/>
        <v>103.23412</v>
      </c>
      <c r="I148" s="47">
        <f t="shared" si="12"/>
        <v>104.78263179999999</v>
      </c>
      <c r="J148" s="48">
        <f t="shared" si="13"/>
        <v>523.91315899999995</v>
      </c>
      <c r="K148" s="48">
        <f t="shared" si="14"/>
        <v>598.75789599999996</v>
      </c>
      <c r="L148" s="48">
        <f t="shared" si="15"/>
        <v>2270.3402521579997</v>
      </c>
      <c r="M148" s="27">
        <v>100</v>
      </c>
      <c r="N148" s="29">
        <v>77.3</v>
      </c>
      <c r="O148" s="34"/>
      <c r="P148" s="34"/>
      <c r="Q148" s="34"/>
      <c r="R148" s="34"/>
    </row>
    <row r="149" spans="2:18" ht="34" x14ac:dyDescent="0.2">
      <c r="B149" s="91"/>
      <c r="C149" s="65"/>
      <c r="D149" s="20" t="s">
        <v>121</v>
      </c>
      <c r="E149" s="2"/>
      <c r="F149" s="7" t="s">
        <v>20</v>
      </c>
      <c r="G149" s="42">
        <v>84.912619000000007</v>
      </c>
      <c r="H149" s="43">
        <f t="shared" si="11"/>
        <v>85.761745190000013</v>
      </c>
      <c r="I149" s="47">
        <f t="shared" si="12"/>
        <v>87.048171367850003</v>
      </c>
      <c r="J149" s="48">
        <f t="shared" si="13"/>
        <v>435.24085683925</v>
      </c>
      <c r="K149" s="48">
        <f t="shared" si="14"/>
        <v>497.41812210199998</v>
      </c>
      <c r="L149" s="48">
        <f t="shared" si="15"/>
        <v>1886.0851644802585</v>
      </c>
      <c r="M149" s="27">
        <v>83.075000000000003</v>
      </c>
      <c r="N149" s="29">
        <v>77.3</v>
      </c>
      <c r="O149" s="34"/>
      <c r="P149" s="34"/>
      <c r="Q149" s="34"/>
      <c r="R149" s="34"/>
    </row>
    <row r="150" spans="2:18" ht="34" x14ac:dyDescent="0.2">
      <c r="B150" s="21" t="s">
        <v>122</v>
      </c>
      <c r="C150" s="53" t="s">
        <v>123</v>
      </c>
      <c r="D150" s="19" t="s">
        <v>124</v>
      </c>
      <c r="E150" s="9"/>
      <c r="F150" s="7" t="s">
        <v>8</v>
      </c>
      <c r="G150" s="42">
        <v>153.12739506239998</v>
      </c>
      <c r="H150" s="43">
        <f t="shared" si="11"/>
        <v>154.658669013024</v>
      </c>
      <c r="I150" s="47">
        <f t="shared" si="12"/>
        <v>156.97854904821935</v>
      </c>
      <c r="J150" s="48">
        <f t="shared" si="13"/>
        <v>784.89274524109669</v>
      </c>
      <c r="K150" s="48">
        <f t="shared" si="14"/>
        <v>897.02028027553911</v>
      </c>
      <c r="L150" s="48">
        <f t="shared" si="15"/>
        <v>3401.276647734775</v>
      </c>
      <c r="M150" s="27">
        <f>N150*1.006</f>
        <v>149.81351999999998</v>
      </c>
      <c r="N150" s="29">
        <v>148.91999999999999</v>
      </c>
      <c r="O150" s="34"/>
      <c r="P150" s="34"/>
      <c r="Q150" s="34"/>
      <c r="R150" s="34"/>
    </row>
    <row r="151" spans="2:18" ht="73" customHeight="1" x14ac:dyDescent="0.2">
      <c r="B151" s="22"/>
      <c r="C151" s="54"/>
      <c r="D151" s="3" t="s">
        <v>125</v>
      </c>
      <c r="E151" s="9"/>
      <c r="F151" s="8" t="s">
        <v>18</v>
      </c>
      <c r="G151" s="42">
        <v>103.931921324</v>
      </c>
      <c r="H151" s="43">
        <f t="shared" si="11"/>
        <v>104.97124053724001</v>
      </c>
      <c r="I151" s="47">
        <f t="shared" si="12"/>
        <v>106.54580914529859</v>
      </c>
      <c r="J151" s="48">
        <f t="shared" si="13"/>
        <v>532.72904572649293</v>
      </c>
      <c r="K151" s="48">
        <f t="shared" si="14"/>
        <v>608.83319511599188</v>
      </c>
      <c r="L151" s="48">
        <f t="shared" si="15"/>
        <v>2308.5432675810625</v>
      </c>
      <c r="M151" s="27">
        <f>N151*1.015</f>
        <v>101.6827</v>
      </c>
      <c r="N151" s="29">
        <v>100.18</v>
      </c>
      <c r="O151" s="34"/>
      <c r="P151" s="34"/>
      <c r="Q151" s="34"/>
      <c r="R151" s="34"/>
    </row>
    <row r="152" spans="2:18" ht="66" customHeight="1" x14ac:dyDescent="0.2">
      <c r="B152" s="22"/>
      <c r="C152" s="54"/>
      <c r="D152" s="2" t="s">
        <v>156</v>
      </c>
      <c r="E152" s="9"/>
      <c r="F152" s="7" t="s">
        <v>20</v>
      </c>
      <c r="G152" s="42">
        <v>88.16561811199999</v>
      </c>
      <c r="H152" s="43">
        <f t="shared" si="11"/>
        <v>89.047274293119997</v>
      </c>
      <c r="I152" s="47">
        <f t="shared" si="12"/>
        <v>90.382983407516789</v>
      </c>
      <c r="J152" s="48">
        <f t="shared" si="13"/>
        <v>451.9149170375839</v>
      </c>
      <c r="K152" s="48">
        <f t="shared" si="14"/>
        <v>516.47419090009589</v>
      </c>
      <c r="L152" s="48">
        <f t="shared" si="15"/>
        <v>1958.3410133454386</v>
      </c>
      <c r="M152" s="27">
        <f>N152*1.04</f>
        <v>86.257599999999996</v>
      </c>
      <c r="N152" s="29">
        <v>82.94</v>
      </c>
      <c r="O152" s="34"/>
      <c r="P152" s="34"/>
      <c r="Q152" s="34"/>
      <c r="R152" s="34"/>
    </row>
    <row r="153" spans="2:18" ht="82" customHeight="1" x14ac:dyDescent="0.2">
      <c r="B153" s="22"/>
      <c r="C153" s="54"/>
      <c r="D153" s="3" t="s">
        <v>126</v>
      </c>
      <c r="E153" s="9"/>
      <c r="F153" s="7" t="s">
        <v>18</v>
      </c>
      <c r="G153" s="42">
        <v>103.931921324</v>
      </c>
      <c r="H153" s="43">
        <f t="shared" si="11"/>
        <v>104.97124053724001</v>
      </c>
      <c r="I153" s="47">
        <f t="shared" si="12"/>
        <v>106.54580914529859</v>
      </c>
      <c r="J153" s="48">
        <f t="shared" si="13"/>
        <v>532.72904572649293</v>
      </c>
      <c r="K153" s="48">
        <f t="shared" si="14"/>
        <v>608.83319511599188</v>
      </c>
      <c r="L153" s="48">
        <f t="shared" si="15"/>
        <v>2308.5432675810625</v>
      </c>
      <c r="M153" s="27">
        <f>N153*1.015</f>
        <v>101.6827</v>
      </c>
      <c r="N153" s="29">
        <v>100.18</v>
      </c>
      <c r="O153" s="34"/>
      <c r="P153" s="34"/>
      <c r="Q153" s="34"/>
      <c r="R153" s="34"/>
    </row>
    <row r="154" spans="2:18" ht="68" customHeight="1" x14ac:dyDescent="0.2">
      <c r="B154" s="22"/>
      <c r="C154" s="54"/>
      <c r="D154" s="2" t="s">
        <v>157</v>
      </c>
      <c r="E154" s="9"/>
      <c r="F154" s="4" t="s">
        <v>20</v>
      </c>
      <c r="G154" s="42">
        <v>98.466134623999992</v>
      </c>
      <c r="H154" s="43">
        <f t="shared" si="11"/>
        <v>99.450795970239994</v>
      </c>
      <c r="I154" s="47">
        <f t="shared" si="12"/>
        <v>100.94255790979358</v>
      </c>
      <c r="J154" s="48">
        <f t="shared" si="13"/>
        <v>504.71278954896792</v>
      </c>
      <c r="K154" s="48">
        <f t="shared" si="14"/>
        <v>576.81461662739184</v>
      </c>
      <c r="L154" s="48">
        <f t="shared" si="15"/>
        <v>2187.1368225969131</v>
      </c>
      <c r="M154" s="27">
        <f>N154*1.04</f>
        <v>96.3352</v>
      </c>
      <c r="N154" s="29">
        <v>92.63</v>
      </c>
      <c r="O154" s="34"/>
      <c r="P154" s="34"/>
      <c r="Q154" s="34"/>
      <c r="R154" s="34"/>
    </row>
    <row r="155" spans="2:18" ht="64" customHeight="1" x14ac:dyDescent="0.2">
      <c r="B155" s="22"/>
      <c r="C155" s="54"/>
      <c r="D155" s="25" t="s">
        <v>127</v>
      </c>
      <c r="E155" s="9"/>
      <c r="F155" s="7" t="s">
        <v>18</v>
      </c>
      <c r="G155" s="42">
        <v>103.931921324</v>
      </c>
      <c r="H155" s="43">
        <f t="shared" si="11"/>
        <v>104.97124053724001</v>
      </c>
      <c r="I155" s="47">
        <f t="shared" si="12"/>
        <v>106.54580914529859</v>
      </c>
      <c r="J155" s="48">
        <f t="shared" si="13"/>
        <v>532.72904572649293</v>
      </c>
      <c r="K155" s="48">
        <f t="shared" si="14"/>
        <v>608.83319511599188</v>
      </c>
      <c r="L155" s="48">
        <f t="shared" si="15"/>
        <v>2308.5432675810625</v>
      </c>
      <c r="M155" s="27">
        <f>N155*1.015</f>
        <v>101.6827</v>
      </c>
      <c r="N155" s="29">
        <v>100.18</v>
      </c>
      <c r="O155" s="34"/>
      <c r="P155" s="34"/>
      <c r="Q155" s="34"/>
      <c r="R155" s="34"/>
    </row>
    <row r="156" spans="2:18" ht="68" x14ac:dyDescent="0.2">
      <c r="B156" s="22"/>
      <c r="C156" s="54"/>
      <c r="D156" s="14" t="s">
        <v>138</v>
      </c>
      <c r="E156" s="13"/>
      <c r="F156" s="4" t="s">
        <v>20</v>
      </c>
      <c r="G156" s="42">
        <v>88.16561811199999</v>
      </c>
      <c r="H156" s="43">
        <f t="shared" si="11"/>
        <v>89.047274293119997</v>
      </c>
      <c r="I156" s="47">
        <f t="shared" si="12"/>
        <v>90.382983407516789</v>
      </c>
      <c r="J156" s="48">
        <f t="shared" si="13"/>
        <v>451.9149170375839</v>
      </c>
      <c r="K156" s="48">
        <f t="shared" si="14"/>
        <v>516.47419090009589</v>
      </c>
      <c r="L156" s="48">
        <f t="shared" si="15"/>
        <v>1958.3410133454386</v>
      </c>
      <c r="M156" s="27">
        <f>N156*1.04</f>
        <v>86.257599999999996</v>
      </c>
      <c r="N156" s="29">
        <v>82.94</v>
      </c>
      <c r="O156" s="34"/>
      <c r="P156" s="34"/>
      <c r="Q156" s="34"/>
      <c r="R156" s="34"/>
    </row>
    <row r="157" spans="2:18" ht="32" customHeight="1" x14ac:dyDescent="0.2">
      <c r="B157" s="22"/>
      <c r="C157" s="54"/>
      <c r="D157" s="3" t="s">
        <v>128</v>
      </c>
      <c r="E157" s="13"/>
      <c r="F157" s="7" t="s">
        <v>18</v>
      </c>
      <c r="G157" s="42">
        <v>103.931921324</v>
      </c>
      <c r="H157" s="43">
        <f t="shared" si="11"/>
        <v>104.97124053724001</v>
      </c>
      <c r="I157" s="47">
        <f t="shared" si="12"/>
        <v>106.54580914529859</v>
      </c>
      <c r="J157" s="48">
        <f t="shared" si="13"/>
        <v>532.72904572649293</v>
      </c>
      <c r="K157" s="48">
        <f t="shared" si="14"/>
        <v>608.83319511599188</v>
      </c>
      <c r="L157" s="48">
        <f t="shared" si="15"/>
        <v>2308.5432675810625</v>
      </c>
      <c r="M157" s="27">
        <f>N157*1.015</f>
        <v>101.6827</v>
      </c>
      <c r="N157" s="29">
        <v>100.18</v>
      </c>
      <c r="O157" s="34"/>
      <c r="P157" s="34"/>
      <c r="Q157" s="34"/>
      <c r="R157" s="34"/>
    </row>
    <row r="158" spans="2:18" ht="61" customHeight="1" x14ac:dyDescent="0.2">
      <c r="B158" s="22"/>
      <c r="C158" s="55"/>
      <c r="D158" s="2" t="s">
        <v>139</v>
      </c>
      <c r="E158" s="13"/>
      <c r="F158" s="23" t="s">
        <v>20</v>
      </c>
      <c r="G158" s="42">
        <v>88.16561811199999</v>
      </c>
      <c r="H158" s="43">
        <f t="shared" si="11"/>
        <v>89.047274293119997</v>
      </c>
      <c r="I158" s="47">
        <f t="shared" si="12"/>
        <v>90.382983407516789</v>
      </c>
      <c r="J158" s="48">
        <f t="shared" si="13"/>
        <v>451.9149170375839</v>
      </c>
      <c r="K158" s="48">
        <f t="shared" si="14"/>
        <v>516.47419090009589</v>
      </c>
      <c r="L158" s="48">
        <f t="shared" si="15"/>
        <v>1958.3410133454386</v>
      </c>
      <c r="M158" s="27">
        <f>N158*1.04</f>
        <v>86.257599999999996</v>
      </c>
      <c r="N158" s="29">
        <v>82.94</v>
      </c>
      <c r="O158" s="34"/>
      <c r="P158" s="34"/>
      <c r="Q158" s="34"/>
      <c r="R158" s="34"/>
    </row>
    <row r="159" spans="2:18" ht="48" x14ac:dyDescent="0.2">
      <c r="B159" s="37" t="s">
        <v>129</v>
      </c>
      <c r="C159" s="19"/>
      <c r="D159" s="2" t="s">
        <v>130</v>
      </c>
      <c r="E159" s="9"/>
      <c r="F159" s="7" t="s">
        <v>18</v>
      </c>
      <c r="G159" s="42">
        <v>109.51341200799999</v>
      </c>
      <c r="H159" s="43">
        <f t="shared" si="11"/>
        <v>110.60854612807999</v>
      </c>
      <c r="I159" s="47">
        <f t="shared" si="12"/>
        <v>112.26767432000118</v>
      </c>
      <c r="J159" s="48">
        <f t="shared" si="13"/>
        <v>561.33837160000598</v>
      </c>
      <c r="K159" s="48">
        <f t="shared" si="14"/>
        <v>641.52956754286402</v>
      </c>
      <c r="L159" s="48">
        <f t="shared" si="15"/>
        <v>2432.519737730654</v>
      </c>
      <c r="M159" s="27">
        <f>N159*1.015</f>
        <v>107.14339999999999</v>
      </c>
      <c r="N159" s="29">
        <v>105.56</v>
      </c>
      <c r="O159" s="34"/>
      <c r="P159" s="34"/>
      <c r="Q159" s="34"/>
      <c r="R159" s="34"/>
    </row>
    <row r="160" spans="2:18" ht="86" x14ac:dyDescent="0.25">
      <c r="D160" s="18" t="s">
        <v>131</v>
      </c>
    </row>
  </sheetData>
  <mergeCells count="120">
    <mergeCell ref="H55:H56"/>
    <mergeCell ref="I55:I56"/>
    <mergeCell ref="J55:J56"/>
    <mergeCell ref="K55:K56"/>
    <mergeCell ref="L55:L56"/>
    <mergeCell ref="H68:H69"/>
    <mergeCell ref="I68:I69"/>
    <mergeCell ref="J68:J69"/>
    <mergeCell ref="K68:K69"/>
    <mergeCell ref="L68:L69"/>
    <mergeCell ref="G135:G136"/>
    <mergeCell ref="G139:G140"/>
    <mergeCell ref="G144:G145"/>
    <mergeCell ref="G131:G132"/>
    <mergeCell ref="G55:G56"/>
    <mergeCell ref="G58:G59"/>
    <mergeCell ref="G68:G69"/>
    <mergeCell ref="G83:G84"/>
    <mergeCell ref="B122:B149"/>
    <mergeCell ref="C122:C149"/>
    <mergeCell ref="D103:D104"/>
    <mergeCell ref="D106:D107"/>
    <mergeCell ref="D109:D110"/>
    <mergeCell ref="D134:D136"/>
    <mergeCell ref="E135:E136"/>
    <mergeCell ref="C112:C117"/>
    <mergeCell ref="C118:C121"/>
    <mergeCell ref="E131:E132"/>
    <mergeCell ref="E144:E145"/>
    <mergeCell ref="E139:E140"/>
    <mergeCell ref="E127:E128"/>
    <mergeCell ref="F127:F128"/>
    <mergeCell ref="G127:G128"/>
    <mergeCell ref="B3:B79"/>
    <mergeCell ref="N144:N145"/>
    <mergeCell ref="F139:F140"/>
    <mergeCell ref="M139:M140"/>
    <mergeCell ref="N139:N140"/>
    <mergeCell ref="F144:F145"/>
    <mergeCell ref="M144:M145"/>
    <mergeCell ref="E55:E56"/>
    <mergeCell ref="F55:F56"/>
    <mergeCell ref="F135:F136"/>
    <mergeCell ref="N131:N132"/>
    <mergeCell ref="M55:M56"/>
    <mergeCell ref="N55:N56"/>
    <mergeCell ref="N58:N59"/>
    <mergeCell ref="E123:E124"/>
    <mergeCell ref="N83:N84"/>
    <mergeCell ref="E83:E84"/>
    <mergeCell ref="N135:N136"/>
    <mergeCell ref="F131:F132"/>
    <mergeCell ref="M131:M132"/>
    <mergeCell ref="M135:M136"/>
    <mergeCell ref="M127:M128"/>
    <mergeCell ref="N127:N128"/>
    <mergeCell ref="F58:F59"/>
    <mergeCell ref="E68:E69"/>
    <mergeCell ref="N68:N69"/>
    <mergeCell ref="F68:F69"/>
    <mergeCell ref="M58:M59"/>
    <mergeCell ref="M68:M69"/>
    <mergeCell ref="F83:F84"/>
    <mergeCell ref="M83:M84"/>
    <mergeCell ref="N123:N124"/>
    <mergeCell ref="F123:F124"/>
    <mergeCell ref="M123:M124"/>
    <mergeCell ref="G123:G124"/>
    <mergeCell ref="H83:H84"/>
    <mergeCell ref="I83:I84"/>
    <mergeCell ref="J83:J84"/>
    <mergeCell ref="K83:K84"/>
    <mergeCell ref="L83:L84"/>
    <mergeCell ref="C96:C111"/>
    <mergeCell ref="B96:B121"/>
    <mergeCell ref="F3:F7"/>
    <mergeCell ref="D9:D10"/>
    <mergeCell ref="F14:F15"/>
    <mergeCell ref="C16:C29"/>
    <mergeCell ref="D17:D18"/>
    <mergeCell ref="D23:D24"/>
    <mergeCell ref="D26:D27"/>
    <mergeCell ref="D31:D32"/>
    <mergeCell ref="F44:F45"/>
    <mergeCell ref="F72:F73"/>
    <mergeCell ref="F93:F95"/>
    <mergeCell ref="B80:B95"/>
    <mergeCell ref="C80:C81"/>
    <mergeCell ref="C82:C84"/>
    <mergeCell ref="D58:D59"/>
    <mergeCell ref="C85:C87"/>
    <mergeCell ref="C88:C95"/>
    <mergeCell ref="C62:C69"/>
    <mergeCell ref="F63:F64"/>
    <mergeCell ref="D68:D69"/>
    <mergeCell ref="E58:E59"/>
    <mergeCell ref="C150:C158"/>
    <mergeCell ref="C34:C38"/>
    <mergeCell ref="C39:C42"/>
    <mergeCell ref="C30:C33"/>
    <mergeCell ref="C3:C15"/>
    <mergeCell ref="C70:C79"/>
    <mergeCell ref="D48:D49"/>
    <mergeCell ref="D51:D52"/>
    <mergeCell ref="D54:D56"/>
    <mergeCell ref="D143:D145"/>
    <mergeCell ref="D138:D140"/>
    <mergeCell ref="D130:D132"/>
    <mergeCell ref="D82:D84"/>
    <mergeCell ref="D126:D128"/>
    <mergeCell ref="D88:D89"/>
    <mergeCell ref="D100:D101"/>
    <mergeCell ref="D122:D124"/>
    <mergeCell ref="D85:D86"/>
    <mergeCell ref="D90:D91"/>
    <mergeCell ref="D36:D37"/>
    <mergeCell ref="D40:D41"/>
    <mergeCell ref="C43:C61"/>
    <mergeCell ref="D147:D148"/>
    <mergeCell ref="D119:D120"/>
  </mergeCells>
  <phoneticPr fontId="12" type="noConversion"/>
  <pageMargins left="0.7" right="0.7" top="0.75" bottom="0.75" header="0.3" footer="0.3"/>
  <pageSetup paperSize="8" scale="88" fitToHeight="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cp:lastPrinted>2022-04-28T11:02:34Z</cp:lastPrinted>
  <dcterms:created xsi:type="dcterms:W3CDTF">2016-08-25T08:15:43Z</dcterms:created>
  <dcterms:modified xsi:type="dcterms:W3CDTF">2022-10-27T11:53:18Z</dcterms:modified>
</cp:coreProperties>
</file>